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21" documentId="120_S{2AC9BD13-BADA-5192-A53E-5A8FF88502F6}" xr6:coauthVersionLast="47" xr6:coauthVersionMax="47" xr10:uidLastSave="{0F411691-82A0-4899-B995-194D0B09DD7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<sst xmlns="http://schemas.openxmlformats.org/spreadsheetml/2006/main" count="181614" uniqueCount="39221">
  <si>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</si>
  <si>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</si>
  <si>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</si>
  <si>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</si>
  <si>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</si>
  <si>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</si>
  <si>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</si>
  <si>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</si>
  <si>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</si>
  <si>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</si>
  <si>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</si>
  <si>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</si>
  <si>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</si>
  <si>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</si>
  <si>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</si>
  <si>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</si>
  <si>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</si>
  <si>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</si>
  <si>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</si>
  <si>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</si>
  <si>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</si>
  <si>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</si>
  <si>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</si>
  <si>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</si>
  <si>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</si>
  <si>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</si>
  <si>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</si>
  <si>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</si>
  <si>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</si>
  <si>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</si>
  <si>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</si>
  <si>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</si>
  <si>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</si>
  <si>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</si>
  <si>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</si>
  <si>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</si>
  <si>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</si>
  <si>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</si>
  <si>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</si>
  <si>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</si>
  <si>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</si>
  <si>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</si>
  <si>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</si>
  <si>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</si>
  <si>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</si>
  <si>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</si>
  <si>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</si>
  <si>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</si>
  <si>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</si>
  <si>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</si>
  <si>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</si>
  <si>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</si>
  <si>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</si>
  <si>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</si>
  <si>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</si>
  <si>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</si>
  <si>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</si>
  <si>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</si>
  <si>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</si>
  <si>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</si>
  <si>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</si>
  <si>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</si>
  <si>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</si>
  <si>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</si>
  <si>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</si>
  <si>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</si>
  <si>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</si>
  <si>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</si>
  <si>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</si>
  <si>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</si>
  <si>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</si>
  <si>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</si>
  <si>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</si>
  <si>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</si>
  <si>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</si>
  <si>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</si>
  <si>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</si>
  <si>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</si>
  <si>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</si>
  <si>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</si>
  <si>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</si>
  <si>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</si>
  <si>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</si>
  <si>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</si>
  <si>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</si>
  <si>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</si>
  <si>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</si>
  <si>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</si>
  <si>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</si>
  <si>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</si>
  <si>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</si>
  <si>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</si>
  <si>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</si>
  <si>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</si>
  <si>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</si>
  <si>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</si>
  <si>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</si>
  <si>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</si>
  <si>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</si>
  <si>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</si>
  <si>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</si>
  <si>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</si>
  <si>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</si>
  <si>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</si>
  <si>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</si>
  <si>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</si>
  <si>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</si>
  <si>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</si>
  <si>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</si>
  <si>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</si>
  <si>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</si>
  <si>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</si>
  <si>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</si>
  <si>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</si>
  <si>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</si>
  <si>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</si>
  <si>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</si>
  <si>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</si>
  <si>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</si>
  <si>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</si>
  <si>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</si>
  <si>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</si>
  <si>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</si>
  <si>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</si>
  <si>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</si>
  <si>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</si>
  <si>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</si>
  <si>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</si>
  <si>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</si>
  <si>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</si>
  <si>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</si>
  <si>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</si>
  <si>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</si>
  <si>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</si>
  <si>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</si>
  <si>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</si>
  <si>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</si>
  <si>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</si>
  <si>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</si>
  <si>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</si>
  <si>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</si>
  <si>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</si>
  <si>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</si>
  <si>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</si>
  <si>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</si>
  <si>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</si>
  <si>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</si>
  <si>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</si>
  <si>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</si>
  <si>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</si>
  <si>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</si>
  <si>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</si>
  <si>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</si>
  <si>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</si>
  <si>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</si>
  <si>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</si>
  <si>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</si>
  <si>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</si>
  <si>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</si>
  <si>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</si>
  <si>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</si>
  <si>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</si>
  <si>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</si>
  <si>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</si>
  <si>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</si>
  <si>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</si>
  <si>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</si>
  <si>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</si>
  <si>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</si>
  <si>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</si>
  <si>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</si>
  <si>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</si>
  <si>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</si>
  <si>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</si>
  <si>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</si>
  <si>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</si>
  <si>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</si>
  <si>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</si>
  <si>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</si>
  <si>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</si>
  <si>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</si>
  <si>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</si>
  <si>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</si>
  <si>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</si>
  <si>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</si>
  <si>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</si>
  <si>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</si>
  <si>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</si>
  <si>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</si>
  <si>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</si>
  <si>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</si>
  <si>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</si>
  <si>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</si>
  <si>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</si>
  <si>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</si>
  <si>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</si>
  <si>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</si>
  <si>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</si>
  <si>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</si>
  <si>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</si>
  <si>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</si>
  <si>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</si>
  <si>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</si>
  <si>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</si>
  <si>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</si>
  <si>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</si>
  <si>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</si>
  <si>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</si>
  <si>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</si>
  <si>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</si>
  <si>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</si>
  <si>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</si>
  <si>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</si>
  <si>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</si>
  <si>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</si>
  <si>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</si>
  <si>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</si>
  <si>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</si>
  <si>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</si>
  <si>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</si>
  <si>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</si>
  <si>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</si>
  <si>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</si>
  <si>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</si>
  <si>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</si>
  <si>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</si>
  <si>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</si>
  <si>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</si>
  <si>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</si>
  <si>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</si>
  <si>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</si>
  <si>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</si>
  <si>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</si>
  <si>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</si>
  <si>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</si>
  <si>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</si>
  <si>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</si>
  <si>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</si>
  <si>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</si>
  <si>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</si>
  <si>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</si>
  <si>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</si>
  <si>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</si>
  <si>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</si>
  <si>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</si>
  <si>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</si>
  <si>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</si>
  <si>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</si>
  <si>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</si>
  <si>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</si>
  <si>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</si>
  <si>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</si>
  <si>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</si>
  <si>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</si>
  <si>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</si>
  <si>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</si>
  <si>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</si>
  <si>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</si>
  <si>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</si>
  <si>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</si>
  <si>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</si>
  <si>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</si>
  <si>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</si>
  <si>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</si>
  <si>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</si>
  <si>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</si>
  <si>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</si>
  <si>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</si>
  <si>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</si>
  <si>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</si>
  <si>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</si>
  <si>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</si>
  <si>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</si>
  <si>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</si>
  <si>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</si>
  <si>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</si>
  <si>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</si>
  <si>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</si>
  <si>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</si>
  <si>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</si>
  <si>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</si>
  <si>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</si>
  <si>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</si>
  <si>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</si>
  <si>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</si>
  <si>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</si>
  <si>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</si>
  <si>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</si>
  <si>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</si>
  <si>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</si>
  <si>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</si>
  <si>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</si>
  <si>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</si>
  <si>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</si>
  <si>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</si>
  <si>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</si>
  <si>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</si>
  <si>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</si>
  <si>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</si>
  <si>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</si>
  <si>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</si>
  <si>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</si>
  <si>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</si>
  <si>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</si>
  <si>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</si>
  <si>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</si>
  <si>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</si>
  <si>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</si>
  <si>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</si>
  <si>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</si>
  <si>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</si>
  <si>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</si>
  <si>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</si>
  <si>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</si>
  <si>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</si>
  <si>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</si>
  <si>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</si>
  <si>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</si>
  <si>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</si>
  <si>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</si>
  <si>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</si>
  <si>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</si>
  <si>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</si>
  <si>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</si>
  <si>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</si>
  <si>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</si>
  <si>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</si>
  <si>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</si>
  <si>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</si>
  <si>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</si>
  <si>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</si>
  <si>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</si>
  <si>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</si>
  <si>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</si>
  <si>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</si>
  <si>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</si>
  <si>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</si>
  <si>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</si>
  <si>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</si>
  <si>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</si>
  <si>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</si>
  <si>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</si>
  <si>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</si>
  <si>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</si>
  <si>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</si>
  <si>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</si>
  <si>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</si>
  <si>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</si>
  <si>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</si>
  <si>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</si>
  <si>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</si>
  <si>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</si>
  <si>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</si>
  <si>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</si>
  <si>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</si>
  <si>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</si>
  <si>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</si>
  <si>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</si>
  <si>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</si>
  <si>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</si>
  <si>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</si>
  <si>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</si>
  <si>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</si>
  <si>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</si>
  <si>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</si>
  <si>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</si>
  <si>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</si>
  <si>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</si>
  <si>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</si>
  <si>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</si>
  <si>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</si>
  <si>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</si>
  <si>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</si>
  <si>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</si>
  <si>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</si>
  <si>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</si>
  <si>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</si>
  <si>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</si>
  <si>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</si>
  <si>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</si>
  <si>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</si>
  <si>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</si>
  <si>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</si>
  <si>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</si>
  <si>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</si>
  <si>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</si>
  <si>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</si>
  <si>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</si>
  <si>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</si>
  <si>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</si>
  <si>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</si>
  <si>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</si>
  <si>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</si>
  <si>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</si>
  <si>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</si>
  <si>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</si>
  <si>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</si>
  <si>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</si>
  <si>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</si>
  <si>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</si>
  <si>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</si>
  <si>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</si>
  <si>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</si>
  <si>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</si>
  <si>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</si>
  <si>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</si>
  <si>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</si>
  <si>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</si>
  <si>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</si>
  <si>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</si>
  <si>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</si>
  <si>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</si>
  <si>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</si>
  <si>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</si>
  <si>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</si>
  <si>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</si>
  <si>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</si>
  <si>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</si>
  <si>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</si>
  <si>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</si>
  <si>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</si>
  <si>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</si>
  <si>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</si>
  <si>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</si>
  <si>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</si>
  <si>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</si>
  <si>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</si>
  <si>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</si>
  <si>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</si>
  <si>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</si>
  <si>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</si>
  <si>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</si>
  <si>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</si>
  <si>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</si>
  <si>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</si>
  <si>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</si>
  <si>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</si>
  <si>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</si>
  <si>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</si>
  <si>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</si>
  <si>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</si>
  <si>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</si>
  <si>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</si>
  <si>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</si>
  <si>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</si>
  <si>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</si>
  <si>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</si>
  <si>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</si>
  <si>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</si>
  <si>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</si>
  <si>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</si>
  <si>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</si>
  <si>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</si>
  <si>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</si>
  <si>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</si>
  <si>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</si>
  <si>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</si>
  <si>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</si>
  <si>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</si>
  <si>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</si>
  <si>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</si>
  <si>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</si>
  <si>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</si>
  <si>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</si>
  <si>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</si>
  <si>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</si>
  <si>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</si>
  <si>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</si>
  <si>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</si>
  <si>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</si>
  <si>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</si>
  <si>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</si>
  <si>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</si>
  <si>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</si>
  <si>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</si>
  <si>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</si>
  <si>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</si>
  <si>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</si>
  <si>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</si>
  <si>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</si>
  <si>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</si>
  <si>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</si>
  <si>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</si>
  <si>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</si>
  <si>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</si>
  <si>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</si>
  <si>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</si>
  <si>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</si>
  <si>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</si>
  <si>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</si>
  <si>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</si>
  <si>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</si>
  <si>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</si>
  <si>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</si>
  <si>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</si>
  <si>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</si>
  <si>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</si>
  <si>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</si>
  <si>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</si>
  <si>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</si>
  <si>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</si>
  <si>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</si>
  <si>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</si>
  <si>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</si>
  <si>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</si>
  <si>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</si>
  <si>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</si>
  <si>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</si>
  <si>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</si>
  <si>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</si>
  <si>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</si>
  <si>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</si>
  <si>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</si>
  <si>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</si>
  <si>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</si>
  <si>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</si>
  <si>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</si>
  <si>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</si>
  <si>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</si>
  <si>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</si>
  <si>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</si>
  <si>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</si>
  <si>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</si>
  <si>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</si>
  <si>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</si>
  <si>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</si>
  <si>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</si>
  <si>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</si>
  <si>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</si>
  <si>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</si>
  <si>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</si>
  <si>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</si>
  <si>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</si>
  <si>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</si>
  <si>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</si>
  <si>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</si>
  <si>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</si>
  <si>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</si>
  <si>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</si>
  <si>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</si>
  <si>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</si>
  <si>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</si>
  <si>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</si>
  <si>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</si>
  <si>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</si>
  <si>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</si>
  <si>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</si>
  <si>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</si>
  <si>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</si>
  <si>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</si>
  <si>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</si>
  <si>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</si>
  <si>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</si>
  <si>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</si>
  <si>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</si>
  <si>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</si>
  <si>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</si>
  <si>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</si>
  <si>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</si>
  <si>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</si>
  <si>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</si>
  <si>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</si>
  <si>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</si>
  <si>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</si>
  <si>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</si>
  <si>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</si>
  <si>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</si>
  <si>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</si>
  <si>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</si>
  <si>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</si>
  <si>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</si>
  <si>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</si>
  <si>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</si>
  <si>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</si>
  <si>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</si>
  <si>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</si>
  <si>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</si>
  <si>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</si>
  <si>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</si>
  <si>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</si>
  <si>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</si>
  <si>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</si>
  <si>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</si>
  <si>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</si>
  <si>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</si>
  <si>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</si>
  <si>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</si>
  <si>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</si>
  <si>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</si>
  <si>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</si>
  <si>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</si>
  <si>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</si>
  <si>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</si>
  <si>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</si>
  <si>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</si>
  <si>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</si>
  <si>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</si>
  <si>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</si>
  <si>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</si>
  <si>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</si>
  <si>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</si>
  <si>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</si>
  <si>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</si>
  <si>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</si>
  <si>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</si>
  <si>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</si>
  <si>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</si>
  <si>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</si>
  <si>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</si>
  <si>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</si>
  <si>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</si>
  <si>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</si>
  <si>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</si>
  <si>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</si>
  <si>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</si>
  <si>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</si>
  <si>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</si>
  <si>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</si>
  <si>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</si>
  <si>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</si>
  <si>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</si>
  <si>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</si>
  <si>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</si>
  <si>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</si>
  <si>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</si>
  <si>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</si>
  <si>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</si>
  <si>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</si>
  <si>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</si>
  <si>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</si>
  <si>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</si>
  <si>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</si>
  <si>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</si>
  <si>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</si>
  <si>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</si>
  <si>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</si>
  <si>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</si>
  <si>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</si>
  <si>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</si>
  <si>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</si>
  <si>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</si>
  <si>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</si>
  <si>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</si>
  <si>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</si>
  <si>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</si>
  <si>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</si>
  <si>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</si>
  <si>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</si>
  <si>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</si>
  <si>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</si>
  <si>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</si>
  <si>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</si>
  <si>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</si>
  <si>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</si>
  <si>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</si>
  <si>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</si>
  <si>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</si>
  <si>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</si>
  <si>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</si>
  <si>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</si>
  <si>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</si>
  <si>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</si>
  <si>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</si>
  <si>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</si>
  <si>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</si>
  <si>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</si>
  <si>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</si>
  <si>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</si>
  <si>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</si>
  <si>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</si>
  <si>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</si>
  <si>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</si>
  <si>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</si>
  <si>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</si>
  <si>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</si>
  <si>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</si>
  <si>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</si>
  <si>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</si>
  <si>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</si>
  <si>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</si>
  <si>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</si>
  <si>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</si>
  <si>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</si>
  <si>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</si>
  <si>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</si>
  <si>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</si>
  <si>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</si>
  <si>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</si>
  <si>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</si>
  <si>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</si>
  <si>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</si>
  <si>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</si>
  <si>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</si>
  <si>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</si>
  <si>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</si>
  <si>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</si>
  <si>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</si>
  <si>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</si>
  <si>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</si>
  <si>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</si>
  <si>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</si>
  <si>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</si>
  <si>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</si>
  <si>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</si>
  <si>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</si>
  <si>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</si>
  <si>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</si>
  <si>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</si>
  <si>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</si>
  <si>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</si>
  <si>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</si>
  <si>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</si>
  <si>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</si>
  <si>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</si>
  <si>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</si>
  <si>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</si>
  <si>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</si>
  <si>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</si>
  <si>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</si>
  <si>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</si>
  <si>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</si>
  <si>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</si>
  <si>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</si>
  <si>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</si>
  <si>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</si>
  <si>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</si>
  <si>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</si>
  <si>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</si>
  <si>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</si>
  <si>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</si>
  <si>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</si>
  <si>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</si>
  <si>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</si>
  <si>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</si>
  <si>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</si>
  <si>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</si>
  <si>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</si>
  <si>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</si>
  <si>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</si>
  <si>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</si>
  <si>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</si>
  <si>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</si>
  <si>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</si>
  <si>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</si>
  <si>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</si>
  <si>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</si>
  <si>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</si>
  <si>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</si>
  <si>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</si>
  <si>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</si>
  <si>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</si>
  <si>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</si>
  <si>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</si>
  <si>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</si>
  <si>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</si>
  <si>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</si>
  <si>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</si>
  <si>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</si>
  <si>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</si>
  <si>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</si>
  <si>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</si>
  <si>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</si>
  <si>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</si>
  <si>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</si>
  <si>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</si>
  <si>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</si>
  <si>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</si>
  <si>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</si>
  <si>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</si>
  <si>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</si>
  <si>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</si>
  <si>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</si>
  <si>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</si>
  <si>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</si>
  <si>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</si>
  <si>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</si>
  <si>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</si>
  <si>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</si>
  <si>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</si>
  <si>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</si>
  <si>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</si>
  <si>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</si>
  <si>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</si>
  <si>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</si>
  <si>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</si>
  <si>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</si>
  <si>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</si>
  <si>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</si>
  <si>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</si>
  <si>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</si>
  <si>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</si>
  <si>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</si>
  <si>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</si>
  <si>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</si>
  <si>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</si>
  <si>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</si>
  <si>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</si>
  <si>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</si>
  <si>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</si>
  <si>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</si>
  <si>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</si>
  <si>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</si>
  <si>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</si>
  <si>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</si>
  <si>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</si>
  <si>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</si>
  <si>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</si>
  <si>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</si>
  <si>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</si>
  <si>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</si>
  <si>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</si>
  <si>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</si>
  <si>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</si>
  <si>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</si>
  <si>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</si>
  <si>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</si>
  <si>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</si>
  <si>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</si>
  <si>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</si>
  <si>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</si>
  <si>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</si>
  <si>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</si>
  <si>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</si>
  <si>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</si>
  <si>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</si>
  <si>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</si>
  <si>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</si>
  <si>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</si>
  <si>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</si>
  <si>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</si>
  <si>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</si>
  <si>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</si>
  <si>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</si>
  <si>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</si>
  <si>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</si>
  <si>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</si>
  <si>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</si>
  <si>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</si>
  <si>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</si>
  <si>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</si>
  <si>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</si>
  <si>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</si>
  <si>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</si>
  <si>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</si>
  <si>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</si>
  <si>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</si>
  <si>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</si>
  <si>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</si>
  <si>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</si>
  <si>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</si>
  <si>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</si>
  <si>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</si>
  <si>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</si>
  <si>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</si>
  <si>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</si>
  <si>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</si>
  <si>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</si>
  <si>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</si>
  <si>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</si>
  <si>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</si>
  <si>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</si>
  <si>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</si>
  <si>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</si>
  <si>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</si>
  <si>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</si>
  <si>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</si>
  <si>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</si>
  <si>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</si>
  <si>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</si>
  <si>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</si>
  <si>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</si>
  <si>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</si>
  <si>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</si>
  <si>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</si>
  <si>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</si>
  <si>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</si>
  <si>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</si>
  <si>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</si>
  <si>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</si>
  <si>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</si>
  <si>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</si>
  <si>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</si>
  <si>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</si>
  <si>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</si>
  <si>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</si>
  <si>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</si>
  <si>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</si>
  <si>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</si>
  <si>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</si>
  <si>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</si>
  <si>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</si>
  <si>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</si>
  <si>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</si>
  <si>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</si>
  <si>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</si>
  <si>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</si>
  <si>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</si>
  <si>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</si>
  <si>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</si>
  <si>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</si>
  <si>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</si>
  <si>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</si>
  <si>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</si>
  <si>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</si>
  <si>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</si>
  <si>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</si>
  <si>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</si>
  <si>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</si>
  <si>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</si>
  <si>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</si>
  <si>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</si>
  <si>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</si>
  <si>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</si>
  <si>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</si>
  <si>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</si>
  <si>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</si>
  <si>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</si>
  <si>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</si>
  <si>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</si>
  <si>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</si>
  <si>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</si>
  <si>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</si>
  <si>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</si>
  <si>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</si>
  <si>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</si>
  <si>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</si>
  <si>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</si>
  <si>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</si>
  <si>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</si>
  <si>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</si>
  <si>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</si>
  <si>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</si>
  <si>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</si>
  <si>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</si>
  <si>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</si>
  <si>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</si>
  <si>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</si>
  <si>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</si>
  <si>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</si>
  <si>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</si>
  <si>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</si>
  <si>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</si>
  <si>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</si>
  <si>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</si>
  <si>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</si>
  <si>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</si>
  <si>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</si>
  <si>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</si>
  <si>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</si>
  <si>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</si>
  <si>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</si>
  <si>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</si>
  <si>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</si>
  <si>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</si>
  <si>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</si>
  <si>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</si>
  <si>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</si>
  <si>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</si>
  <si>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</si>
  <si>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</si>
  <si>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</si>
  <si>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</si>
  <si>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</si>
  <si>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</si>
  <si>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</si>
  <si>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</si>
  <si>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</si>
  <si>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</si>
  <si>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</si>
  <si>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</si>
  <si>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</si>
  <si>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</si>
  <si>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</si>
  <si>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</si>
  <si>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</si>
  <si>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</si>
  <si>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</si>
  <si>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</si>
  <si>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</si>
  <si>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</si>
  <si>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</si>
  <si>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</si>
  <si>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</si>
  <si>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</si>
  <si>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</si>
  <si>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</si>
  <si>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</si>
  <si>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</si>
  <si>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</si>
  <si>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</si>
  <si>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</si>
  <si>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</si>
  <si>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</si>
  <si>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</si>
  <si>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</si>
  <si>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</si>
  <si>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</si>
  <si>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</si>
  <si>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</si>
  <si>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</si>
  <si>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</si>
  <si>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</si>
  <si>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</si>
  <si>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</si>
  <si>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</si>
  <si>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</si>
  <si>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</si>
  <si>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</si>
  <si>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</si>
  <si>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</si>
  <si>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</si>
  <si>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</si>
  <si>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</si>
  <si>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</si>
  <si>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</si>
  <si>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</si>
  <si>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</si>
  <si>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</si>
  <si>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</si>
  <si>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</si>
  <si>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</si>
  <si>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</si>
  <si>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</si>
  <si>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</si>
  <si>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</si>
  <si>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</si>
  <si>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</si>
  <si>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</si>
  <si>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</si>
  <si>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</si>
  <si>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</si>
  <si>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</si>
  <si>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</si>
  <si>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</si>
  <si>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</si>
  <si>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</si>
  <si>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</si>
  <si>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</si>
  <si>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</si>
  <si>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</si>
  <si>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</si>
  <si>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</si>
  <si>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</si>
  <si>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</si>
  <si>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</si>
  <si>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</si>
  <si>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</si>
  <si>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</si>
  <si>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</si>
  <si>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</si>
  <si>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</si>
  <si>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</si>
  <si>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</si>
  <si>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</si>
  <si>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</si>
  <si>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</si>
  <si>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</si>
  <si>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</si>
  <si>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</si>
  <si>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</si>
  <si>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</si>
  <si>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</si>
  <si>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</si>
  <si>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</si>
  <si>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</si>
  <si>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</si>
  <si>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</si>
  <si>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</si>
  <si>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</si>
  <si>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</si>
  <si>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</si>
  <si>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</si>
  <si>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</si>
  <si>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</si>
  <si>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</si>
  <si>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</si>
  <si>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</si>
  <si>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</si>
  <si>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</si>
  <si>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</si>
  <si>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</si>
  <si>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</si>
  <si>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</si>
  <si>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</si>
  <si>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</si>
  <si>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</si>
  <si>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</si>
  <si>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</si>
  <si>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</si>
  <si>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</si>
  <si>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</si>
  <si>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</si>
  <si>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</si>
  <si>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</si>
  <si>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</si>
  <si>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</si>
  <si>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</si>
  <si>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</si>
  <si>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</si>
  <si>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</si>
  <si>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</si>
  <si>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</si>
  <si>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</si>
  <si>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</si>
  <si>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</si>
  <si>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</si>
  <si>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</si>
  <si>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</si>
  <si>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</si>
  <si>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</si>
  <si>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</si>
  <si>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</si>
  <si>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</si>
  <si>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</si>
  <si>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</si>
  <si>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</si>
  <si>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</si>
  <si>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</si>
  <si>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</si>
  <si>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</si>
  <si>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</si>
  <si>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</si>
  <si>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</si>
  <si>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</si>
  <si>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</si>
  <si>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</si>
  <si>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</si>
  <si>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</si>
  <si>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</si>
  <si>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</si>
  <si>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</si>
  <si>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</si>
  <si>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</si>
  <si>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</si>
  <si>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</si>
  <si>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</si>
  <si>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</si>
  <si>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</si>
  <si>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</si>
  <si>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</si>
  <si>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</si>
  <si>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</si>
  <si>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</si>
  <si>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</si>
  <si>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</si>
  <si>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</si>
  <si>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</si>
  <si>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</si>
  <si>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</si>
  <si>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</si>
  <si>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</si>
  <si>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</si>
  <si>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</si>
  <si>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</si>
  <si>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</si>
  <si>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</si>
  <si>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</si>
  <si>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</si>
  <si>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</si>
  <si>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</si>
  <si>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</si>
  <si>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</si>
  <si>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</si>
  <si>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</si>
  <si>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</si>
  <si>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</si>
  <si>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</si>
  <si>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</si>
  <si>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</si>
  <si>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</si>
  <si>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</si>
  <si>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</si>
  <si>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</si>
  <si>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</si>
  <si>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</si>
  <si>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</si>
  <si>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</si>
  <si>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</si>
  <si>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</si>
  <si>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</si>
  <si>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</si>
  <si>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</si>
  <si>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</si>
  <si>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</si>
  <si>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</si>
  <si>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</si>
  <si>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</si>
  <si>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</si>
  <si>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</si>
  <si>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</si>
  <si>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</si>
  <si>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</si>
  <si>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</si>
  <si>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</si>
  <si>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</si>
  <si>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</si>
  <si>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</si>
  <si>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</si>
  <si>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</si>
  <si>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</si>
  <si>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</si>
  <si>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</si>
  <si>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</si>
  <si>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</si>
  <si>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</si>
  <si>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</si>
  <si>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</si>
  <si>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</si>
  <si>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</si>
  <si>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</si>
  <si>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</si>
  <si>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</si>
  <si>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</si>
  <si>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</si>
  <si>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</si>
  <si>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</si>
  <si>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</si>
  <si>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</si>
  <si>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</si>
  <si>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</si>
  <si>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</si>
  <si>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</si>
  <si>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</si>
  <si>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</si>
  <si>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</si>
  <si>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</si>
  <si>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</si>
  <si>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</si>
  <si>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</si>
  <si>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</si>
  <si>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</si>
  <si>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</si>
  <si>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</si>
  <si>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</si>
  <si>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</si>
  <si>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</si>
  <si>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</si>
  <si>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</si>
  <si>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</si>
  <si>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</si>
  <si>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</si>
  <si>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</si>
  <si>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</si>
  <si>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</si>
  <si>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</si>
  <si>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</si>
  <si>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</si>
  <si>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</si>
  <si>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</si>
  <si>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</si>
  <si>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</si>
  <si>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</si>
  <si>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</si>
  <si>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</si>
  <si>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</si>
  <si>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</si>
  <si>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</si>
  <si>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</si>
  <si>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</si>
  <si>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</si>
  <si>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</si>
  <si>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</si>
  <si>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</si>
  <si>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</si>
  <si>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</si>
  <si>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</si>
  <si>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</si>
  <si>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</si>
  <si>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</si>
  <si>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</si>
  <si>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</si>
  <si>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</si>
  <si>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</si>
  <si>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</si>
  <si>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</si>
  <si>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</si>
  <si>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</si>
  <si>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</si>
  <si>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</si>
  <si>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</si>
  <si>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</si>
  <si>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</si>
  <si>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</si>
  <si>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</si>
  <si>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</si>
  <si>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</si>
  <si>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</si>
  <si>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</si>
  <si>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</si>
  <si>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</si>
  <si>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</si>
  <si>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</si>
  <si>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</si>
  <si>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</si>
  <si>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</si>
  <si>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</si>
  <si>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</si>
  <si>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</si>
  <si>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</si>
  <si>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</si>
  <si>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</si>
  <si>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</si>
  <si>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</si>
  <si>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</si>
  <si>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</si>
  <si>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</si>
  <si>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</si>
  <si>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</si>
  <si>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</si>
  <si>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</si>
  <si>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</si>
  <si>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</si>
  <si>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</si>
  <si>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</si>
  <si>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</si>
  <si>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</si>
  <si>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</si>
  <si>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</si>
  <si>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</si>
  <si>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</si>
  <si>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</si>
  <si>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</si>
  <si>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</si>
  <si>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</si>
  <si>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</si>
  <si>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</si>
  <si>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</si>
  <si>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</si>
  <si>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</si>
  <si>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</si>
  <si>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</si>
  <si>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</si>
  <si>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</si>
  <si>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</si>
  <si>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</si>
  <si>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</si>
  <si>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</si>
  <si>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</si>
  <si>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</si>
  <si>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</si>
  <si>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</si>
  <si>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</si>
  <si>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</si>
  <si>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</si>
  <si>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</si>
  <si>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</si>
  <si>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</si>
  <si>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</si>
  <si>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</si>
  <si>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</si>
  <si>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</si>
  <si>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</si>
  <si>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</si>
  <si>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</si>
  <si>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</si>
  <si>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</si>
  <si>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</si>
  <si>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</si>
  <si>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</si>
  <si>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</si>
  <si>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</si>
  <si>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</si>
  <si>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</si>
  <si>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</si>
  <si>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</si>
  <si>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</si>
  <si>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</si>
  <si>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</si>
  <si>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</si>
  <si>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</si>
  <si>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</si>
  <si>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</si>
  <si>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</si>
  <si>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</si>
  <si>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</si>
  <si>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</si>
  <si>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</si>
  <si>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</si>
  <si>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</si>
  <si>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</si>
  <si>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</si>
  <si>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</si>
  <si>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</si>
  <si>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</si>
  <si>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</si>
  <si>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</si>
  <si>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</si>
  <si>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</si>
  <si>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</si>
  <si>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</si>
  <si>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</si>
  <si>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</si>
  <si>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</si>
  <si>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</si>
  <si>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</si>
  <si>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</si>
  <si>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</si>
  <si>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</si>
  <si>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</si>
  <si>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</si>
  <si>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</si>
  <si>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</si>
  <si>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</si>
  <si>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</si>
  <si>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</si>
  <si>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</si>
  <si>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</si>
  <si>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</si>
  <si>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</si>
  <si>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</si>
  <si>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</si>
  <si>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</si>
  <si>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</si>
  <si>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</si>
  <si>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</si>
  <si>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</si>
  <si>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</si>
  <si>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</si>
  <si>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</si>
  <si>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</si>
  <si>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</si>
  <si>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</si>
  <si>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</si>
  <si>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</si>
  <si>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</si>
  <si>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</si>
  <si>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</si>
  <si>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</si>
  <si>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</si>
  <si>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</si>
  <si>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</si>
  <si>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</si>
  <si>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</si>
  <si>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</si>
  <si>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</si>
  <si>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</si>
  <si>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</si>
  <si>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</si>
  <si>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</si>
  <si>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</si>
  <si>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</si>
  <si>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</si>
  <si>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</si>
  <si>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</si>
  <si>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</si>
  <si>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</si>
  <si>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</si>
  <si>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</si>
  <si>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</si>
  <si>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</si>
  <si>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</si>
  <si>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</si>
  <si>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</si>
  <si>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</si>
  <si>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</si>
  <si>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</si>
  <si>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</si>
  <si>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</si>
  <si>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</si>
  <si>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</si>
  <si>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</si>
  <si>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</si>
  <si>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</si>
  <si>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</si>
  <si>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</si>
  <si>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</si>
  <si>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</si>
  <si>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</si>
  <si>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</si>
  <si>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</si>
  <si>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</si>
  <si>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</si>
  <si>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</si>
  <si>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</si>
  <si>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</si>
  <si>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</si>
  <si>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</si>
  <si>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</si>
  <si>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</si>
  <si>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</si>
  <si>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</si>
  <si>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</si>
  <si>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</si>
  <si>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</si>
  <si>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</si>
  <si>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</si>
  <si>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</si>
  <si>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</si>
  <si>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</si>
  <si>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</si>
  <si>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</si>
  <si>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</si>
  <si>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</si>
  <si>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</si>
  <si>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</si>
  <si>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</si>
  <si>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</si>
  <si>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</si>
  <si>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</si>
  <si>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</si>
  <si>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</si>
  <si>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</si>
  <si>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</si>
  <si>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</si>
  <si>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</si>
  <si>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</si>
  <si>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</si>
  <si>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</si>
  <si>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</si>
  <si>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</si>
  <si>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</si>
  <si>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</si>
  <si>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</si>
  <si>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</si>
  <si>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</si>
  <si>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</si>
  <si>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</si>
  <si>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</si>
  <si>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</si>
  <si>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</si>
  <si>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</si>
  <si>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</si>
  <si>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</si>
  <si>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</si>
  <si>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</si>
  <si>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</si>
  <si>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</si>
  <si>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</si>
  <si>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</si>
  <si>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</si>
  <si>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</si>
  <si>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</si>
  <si>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</si>
  <si>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</si>
  <si>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</si>
  <si>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</si>
  <si>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</si>
  <si>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</si>
  <si>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</si>
  <si>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</si>
  <si>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</si>
  <si>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</si>
  <si>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</si>
  <si>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</si>
  <si>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</si>
  <si>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</si>
  <si>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</si>
  <si>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</si>
  <si>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</si>
  <si>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</si>
  <si>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</si>
  <si>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</si>
  <si>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</si>
  <si>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</si>
  <si>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</si>
  <si>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</si>
  <si>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</si>
  <si>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</si>
  <si>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</si>
  <si>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</si>
  <si>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</si>
  <si>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</si>
  <si>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</si>
  <si>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</si>
  <si>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</si>
  <si>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</si>
  <si>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</si>
  <si>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</si>
  <si>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</si>
  <si>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</si>
  <si>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</si>
  <si>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</si>
  <si>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</si>
  <si>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</si>
  <si>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</si>
  <si>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</si>
  <si>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</si>
  <si>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</si>
  <si>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</si>
  <si>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</si>
  <si>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</si>
  <si>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</si>
  <si>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</si>
  <si>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</si>
  <si>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</si>
  <si>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</si>
  <si>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</si>
  <si>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</si>
  <si>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</si>
  <si>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</si>
  <si>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</si>
  <si>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</si>
  <si>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</si>
  <si>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</si>
  <si>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</si>
  <si>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</si>
  <si>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</si>
  <si>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</si>
  <si>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</si>
  <si>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</si>
  <si>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</si>
  <si>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</si>
  <si>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</si>
  <si>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</si>
  <si>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</si>
  <si>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</si>
  <si>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</si>
  <si>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</si>
  <si>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</si>
  <si>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</si>
  <si>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</si>
  <si>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</si>
  <si>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</si>
  <si>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</si>
  <si>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</si>
  <si>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</si>
  <si>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</si>
  <si>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</si>
  <si>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</si>
  <si>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</si>
  <si>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</si>
  <si>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</si>
  <si>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</si>
  <si>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</si>
  <si>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</si>
  <si>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</si>
  <si>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</si>
  <si>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</si>
  <si>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</si>
  <si>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</si>
  <si>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</si>
  <si>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</si>
  <si>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</si>
  <si>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</si>
  <si>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</si>
  <si>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</si>
  <si>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</si>
  <si>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</si>
  <si>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</si>
  <si>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</si>
  <si>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</si>
  <si>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</si>
  <si>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</si>
  <si>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</si>
  <si>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</si>
  <si>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</si>
  <si>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</si>
  <si>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</si>
  <si>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</si>
  <si>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</si>
  <si>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</si>
  <si>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</si>
  <si>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</si>
  <si>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</si>
  <si>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</si>
  <si>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</si>
  <si>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</si>
  <si>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</si>
  <si>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</si>
  <si>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</si>
  <si>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</si>
  <si>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</si>
  <si>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</si>
  <si>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</si>
  <si>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</si>
  <si>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</si>
  <si>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</si>
  <si>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</si>
  <si>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</si>
  <si>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</si>
  <si>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</si>
  <si>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</si>
  <si>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</si>
  <si>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</si>
  <si>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</si>
  <si>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</si>
  <si>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</si>
  <si>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</si>
  <si>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</si>
  <si>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</si>
  <si>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</si>
  <si>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</si>
  <si>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</si>
  <si>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</si>
  <si>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</si>
  <si>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</si>
  <si>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</si>
  <si>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</si>
  <si>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</si>
  <si>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</si>
  <si>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</si>
  <si>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</si>
  <si>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</si>
  <si>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</si>
  <si>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</si>
  <si>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</si>
  <si>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</si>
  <si>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</si>
  <si>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</si>
  <si>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</si>
  <si>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</si>
  <si>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</si>
  <si>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</si>
  <si>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</si>
  <si>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</si>
  <si>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</si>
  <si>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</si>
  <si>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</si>
  <si>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</si>
  <si>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</si>
  <si>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</si>
  <si>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</si>
  <si>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</si>
  <si>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</si>
  <si>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</si>
  <si>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</si>
  <si>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</si>
  <si>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</si>
  <si>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</si>
  <si>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</si>
  <si>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</si>
  <si>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</si>
  <si>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</si>
  <si>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</si>
  <si>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</si>
  <si>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</si>
  <si>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</si>
  <si>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</si>
  <si>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</si>
  <si>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</si>
  <si>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</si>
  <si>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</si>
  <si>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</si>
  <si>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</si>
  <si>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</si>
  <si>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</si>
  <si>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</si>
  <si>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</si>
  <si>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</si>
  <si>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</si>
  <si>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</si>
  <si>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</si>
  <si>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</si>
  <si>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</si>
  <si>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</si>
  <si>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</si>
  <si>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</si>
  <si>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</si>
  <si>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</si>
  <si>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</si>
  <si>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</si>
  <si>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</si>
  <si>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</si>
  <si>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</si>
  <si>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</si>
  <si>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</si>
  <si>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</si>
  <si>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</si>
  <si>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</si>
  <si>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</si>
  <si>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</si>
  <si>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</si>
  <si>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</si>
  <si>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</si>
  <si>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</si>
  <si>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</si>
  <si>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</si>
  <si>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</si>
  <si>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</si>
  <si>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</si>
  <si>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</si>
  <si>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</si>
  <si>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</si>
  <si>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</si>
  <si>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</si>
  <si>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</si>
  <si>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</si>
  <si>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</si>
  <si>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</si>
  <si>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</si>
  <si>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</si>
  <si>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</si>
  <si>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</si>
  <si>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</si>
  <si>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</si>
  <si>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</si>
  <si>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</si>
  <si>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</si>
  <si>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</si>
  <si>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</si>
  <si>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</si>
  <si>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</si>
  <si>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</si>
  <si>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</si>
  <si>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</si>
  <si>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</si>
  <si>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</si>
  <si>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</si>
  <si>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</si>
  <si>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</si>
  <si>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</si>
  <si>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</si>
  <si>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</si>
  <si>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</si>
  <si>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</si>
  <si>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</si>
  <si>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</si>
  <si>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</si>
  <si>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</si>
  <si>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</si>
  <si>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</si>
  <si>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</si>
  <si>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</si>
  <si>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</si>
  <si>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</si>
  <si>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</si>
  <si>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</si>
  <si>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</si>
  <si>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</si>
  <si>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</si>
  <si>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</si>
  <si>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</si>
  <si>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</si>
  <si>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</si>
  <si>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</si>
  <si>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</si>
  <si>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</si>
  <si>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</si>
  <si>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</si>
  <si>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</si>
  <si>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</si>
  <si>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</si>
  <si>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</si>
  <si>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</si>
  <si>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</si>
  <si>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</si>
  <si>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</si>
  <si>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</si>
  <si>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</si>
  <si>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</si>
  <si>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</si>
  <si>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</si>
  <si>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</si>
  <si>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</si>
  <si>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</si>
  <si>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</si>
  <si>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</si>
  <si>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</si>
  <si>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</si>
  <si>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</si>
  <si>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</si>
  <si>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</si>
  <si>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</si>
  <si>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</si>
  <si>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</si>
  <si>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</si>
  <si>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</si>
  <si>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</si>
  <si>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</si>
  <si>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</si>
  <si>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</si>
  <si>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</si>
  <si>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</si>
  <si>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</si>
  <si>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</si>
  <si>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</si>
  <si>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</si>
  <si>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</si>
  <si>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</si>
  <si>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</si>
  <si>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</si>
  <si>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</si>
  <si>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</si>
  <si>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</si>
  <si>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</si>
  <si>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</si>
  <si>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</si>
  <si>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</si>
  <si>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</si>
  <si>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</si>
  <si>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</si>
  <si>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</si>
  <si>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</si>
  <si>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</si>
  <si>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</si>
  <si>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</si>
  <si>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</si>
  <si>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</si>
  <si>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</si>
  <si>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</si>
  <si>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</si>
  <si>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</si>
  <si>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</si>
  <si>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</si>
  <si>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</si>
  <si>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</si>
  <si>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</si>
  <si>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</si>
  <si>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</si>
  <si>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</si>
  <si>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</si>
  <si>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</si>
  <si>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</si>
  <si>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</si>
  <si>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</si>
  <si>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</si>
  <si>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</si>
  <si>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</si>
  <si>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</si>
  <si>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</si>
  <si>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</si>
  <si>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</si>
  <si>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</si>
  <si>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</si>
  <si>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</si>
  <si>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</si>
  <si>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</si>
  <si>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</si>
  <si>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</si>
  <si>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</si>
  <si>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</si>
  <si>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</si>
  <si>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</si>
  <si>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</si>
  <si>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</si>
  <si>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</si>
  <si>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</si>
  <si>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</si>
  <si>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</si>
  <si>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</si>
  <si>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</si>
  <si>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</si>
  <si>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</si>
  <si>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</si>
  <si>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</si>
  <si>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</si>
  <si>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</si>
  <si>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</si>
  <si>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</si>
  <si>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</si>
  <si>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</si>
  <si>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</si>
  <si>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</si>
  <si>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</si>
  <si>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</si>
  <si>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</si>
  <si>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</si>
  <si>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</si>
  <si>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</si>
  <si>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</si>
  <si>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</si>
  <si>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</si>
  <si>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</si>
  <si>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</si>
  <si>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</si>
  <si>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</si>
  <si>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</si>
  <si>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</si>
  <si>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</si>
  <si>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</si>
  <si>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</si>
  <si>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</si>
  <si>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</si>
  <si>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</si>
  <si>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</si>
  <si>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</si>
  <si>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</si>
  <si>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</si>
  <si>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</si>
  <si>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</si>
  <si>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</si>
  <si>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</si>
  <si>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</si>
  <si>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</si>
  <si>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</si>
  <si>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</si>
  <si>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</si>
  <si>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</si>
  <si>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</si>
  <si>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</si>
  <si>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</si>
  <si>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</si>
  <si>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</si>
  <si>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</si>
  <si>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</si>
  <si>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</si>
  <si>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</si>
  <si>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</si>
  <si>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</si>
  <si>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</si>
  <si>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</si>
  <si>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</si>
  <si>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</si>
  <si>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</si>
  <si>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</si>
  <si>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</si>
  <si>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</si>
  <si>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</si>
  <si>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</si>
  <si>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</si>
  <si>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</si>
  <si>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</si>
  <si>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</si>
  <si>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</si>
  <si>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</si>
  <si>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</si>
  <si>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</si>
  <si>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</si>
  <si>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</si>
  <si>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</si>
  <si>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</si>
  <si>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</si>
  <si>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</si>
  <si>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</si>
  <si>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</si>
  <si>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</si>
  <si>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</si>
  <si>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</si>
  <si>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</si>
  <si>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</si>
  <si>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</si>
  <si>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</si>
  <si>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</si>
  <si>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</si>
  <si>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</si>
  <si>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</si>
  <si>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</si>
  <si>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</si>
  <si>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</si>
  <si>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</si>
  <si>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</si>
  <si>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</si>
  <si>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</si>
  <si>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</si>
  <si>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</si>
  <si>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</si>
  <si>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</si>
  <si>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</si>
  <si>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</si>
  <si>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</si>
  <si>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</si>
  <si>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</si>
  <si>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</si>
  <si>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</si>
  <si>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</si>
  <si>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</si>
  <si>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</si>
  <si>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</si>
  <si>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</si>
  <si>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</si>
  <si>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</si>
  <si>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</si>
  <si>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</si>
  <si>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</si>
  <si>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</si>
  <si>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</si>
  <si>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</si>
  <si>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</si>
  <si>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</si>
  <si>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</si>
  <si>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</si>
  <si>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</si>
  <si>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</si>
  <si>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</si>
  <si>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</si>
  <si>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</si>
  <si>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</si>
  <si>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</si>
  <si>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</si>
  <si>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</si>
  <si>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</si>
  <si>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</si>
  <si>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</si>
  <si>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</si>
  <si>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</si>
  <si>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</si>
  <si>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</si>
  <si>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</si>
  <si>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</si>
  <si>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</si>
  <si>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</si>
  <si>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</si>
  <si>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</si>
  <si>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</si>
  <si>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</si>
  <si>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</si>
  <si>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</si>
  <si>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</si>
  <si>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</si>
  <si>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</si>
  <si>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</si>
  <si>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</si>
  <si>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</si>
  <si>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</si>
  <si>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</si>
  <si>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</si>
  <si>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</si>
  <si>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</si>
  <si>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</si>
  <si>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</si>
  <si>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</si>
  <si>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</si>
  <si>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</si>
  <si>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</si>
  <si>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</si>
  <si>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</si>
  <si>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</si>
  <si>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</si>
  <si>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</si>
  <si>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</si>
  <si>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</si>
  <si>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</si>
  <si>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</si>
  <si>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</si>
  <si>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</si>
  <si>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</si>
  <si>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</si>
  <si>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</si>
  <si>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</si>
  <si>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</si>
  <si>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</si>
  <si>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</si>
  <si>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</si>
  <si>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</si>
  <si>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</si>
  <si>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</si>
  <si>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</si>
  <si>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</si>
  <si>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</si>
  <si>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</si>
  <si>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</si>
  <si>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</si>
  <si>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</si>
  <si>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</si>
  <si>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</si>
  <si>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</si>
  <si>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</si>
  <si>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</si>
  <si>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</si>
  <si>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</si>
  <si>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</si>
  <si>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</si>
  <si>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</si>
  <si>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</si>
  <si>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</si>
  <si>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</si>
  <si>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</si>
  <si>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</si>
  <si>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</si>
  <si>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</si>
  <si>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</si>
  <si>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</si>
  <si>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</si>
  <si>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</si>
  <si>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</si>
  <si>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</si>
  <si>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</si>
  <si>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</si>
  <si>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</si>
  <si>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</si>
  <si>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</si>
  <si>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</si>
  <si>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</si>
  <si>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</si>
  <si>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</si>
  <si>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</si>
  <si>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</si>
  <si>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</si>
  <si>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</si>
  <si>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</si>
  <si>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</si>
  <si>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</si>
  <si>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</si>
  <si>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</si>
  <si>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</si>
  <si>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</si>
  <si>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</si>
  <si>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</si>
  <si>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</si>
  <si>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</si>
  <si>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</si>
  <si>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</si>
  <si>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</si>
  <si>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</si>
  <si>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</si>
  <si>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</si>
  <si>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</si>
  <si>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</si>
  <si>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</si>
  <si>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</si>
  <si>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</si>
  <si>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</si>
  <si>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</si>
  <si>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</si>
  <si>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</si>
  <si>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</si>
  <si>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</si>
  <si>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</si>
  <si>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</si>
  <si>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</si>
  <si>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</si>
  <si>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</si>
  <si>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</si>
  <si>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</si>
  <si>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</si>
  <si>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</si>
  <si>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</si>
  <si>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</si>
  <si>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</si>
  <si>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</si>
  <si>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</si>
  <si>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</si>
  <si>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</si>
  <si>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</si>
  <si>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</si>
  <si>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</si>
  <si>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</si>
  <si>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</si>
  <si>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</si>
  <si>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</si>
  <si>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</si>
  <si>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</si>
  <si>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</si>
  <si>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</si>
  <si>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</si>
  <si>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</si>
  <si>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</si>
  <si>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</si>
  <si>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</si>
  <si>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</si>
  <si>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</si>
  <si>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</si>
  <si>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</si>
  <si>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</si>
  <si>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</si>
  <si>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</si>
  <si>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</si>
  <si>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</si>
  <si>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</si>
  <si>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</si>
  <si>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</si>
  <si>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</si>
  <si>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</si>
  <si>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</si>
  <si>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</si>
  <si>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</si>
  <si>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</si>
  <si>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</si>
  <si>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</si>
  <si>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</si>
  <si>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</si>
  <si>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</si>
  <si>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</si>
  <si>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</si>
  <si>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</si>
  <si>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</si>
  <si>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</si>
  <si>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</si>
  <si>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</si>
  <si>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</si>
  <si>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</si>
  <si>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</si>
  <si>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</si>
  <si>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</si>
  <si>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</si>
  <si>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</si>
  <si>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</si>
  <si>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</si>
  <si>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</si>
  <si>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</si>
  <si>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</si>
  <si>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</si>
  <si>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</si>
  <si>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</si>
  <si>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</si>
  <si>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</si>
  <si>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</si>
  <si>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</si>
  <si>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</si>
  <si>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</si>
  <si>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</si>
  <si>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</si>
  <si>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</si>
  <si>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</si>
  <si>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</si>
  <si>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</si>
  <si>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</si>
  <si>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</si>
  <si>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</si>
  <si>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</si>
  <si>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</si>
  <si>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</si>
  <si>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</si>
  <si>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</si>
  <si>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</si>
  <si>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</si>
  <si>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</si>
  <si>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</si>
  <si>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</si>
  <si>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</si>
  <si>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</si>
  <si>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</si>
  <si>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</si>
  <si>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</si>
  <si>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</si>
  <si>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</si>
  <si>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</si>
  <si>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</si>
  <si>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</si>
  <si>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</si>
  <si>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</si>
  <si>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</si>
  <si>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</si>
  <si>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</si>
  <si>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</si>
  <si>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</si>
  <si>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</si>
  <si>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</si>
  <si>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</si>
  <si>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</si>
  <si>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</si>
  <si>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</si>
  <si>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</si>
  <si>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</si>
  <si>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</si>
  <si>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</si>
  <si>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</si>
  <si>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</si>
  <si>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</si>
  <si>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</si>
  <si>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</si>
  <si>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</si>
  <si>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</si>
  <si>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</si>
  <si>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</si>
  <si>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</si>
  <si>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</si>
  <si>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</si>
  <si>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</si>
  <si>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</si>
  <si>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</si>
  <si>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</si>
  <si>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</si>
  <si>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</si>
  <si>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</si>
  <si>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</si>
  <si>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</si>
  <si>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</si>
  <si>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</si>
  <si>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</si>
  <si>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</si>
  <si>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</si>
  <si>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</si>
  <si>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</si>
  <si>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</si>
  <si>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</si>
  <si>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</si>
  <si>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</si>
  <si>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</si>
  <si>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</si>
  <si>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</si>
  <si>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</si>
  <si>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</si>
  <si>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</si>
  <si>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</si>
  <si>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</si>
  <si>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</si>
  <si>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</si>
  <si>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</si>
  <si>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</si>
  <si>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</si>
  <si>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</si>
  <si>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</si>
  <si>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</si>
  <si>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</si>
  <si>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</si>
  <si>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</si>
  <si>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</si>
  <si>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</si>
  <si>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</si>
  <si>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</si>
  <si>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</si>
  <si>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</si>
  <si>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</si>
  <si>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</si>
  <si>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</si>
  <si>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</si>
  <si>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</si>
  <si>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</si>
  <si>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</si>
  <si>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</si>
  <si>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</si>
  <si>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</si>
  <si>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</si>
  <si>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</si>
  <si>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</si>
  <si>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</si>
  <si>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</si>
  <si>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</si>
  <si>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</si>
  <si>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</si>
  <si>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</si>
  <si>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</si>
  <si>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</si>
  <si>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</si>
  <si>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</si>
  <si>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</si>
  <si>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</si>
  <si>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</si>
  <si>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</si>
  <si>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</si>
  <si>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</si>
  <si>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</si>
  <si>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</si>
  <si>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</si>
  <si>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</si>
  <si>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</si>
  <si>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</si>
  <si>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</si>
  <si>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</si>
  <si>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</si>
  <si>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</si>
  <si>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</si>
  <si>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</si>
  <si>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</si>
  <si>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</si>
  <si>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</si>
  <si>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</si>
  <si>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</si>
  <si>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</si>
  <si>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</si>
  <si>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</si>
  <si>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</si>
  <si>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</si>
  <si>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</si>
  <si>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</si>
  <si>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</si>
  <si>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</si>
  <si>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</si>
  <si>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</si>
  <si>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</si>
  <si>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</si>
  <si>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</si>
  <si>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</si>
  <si>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</si>
  <si>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</si>
  <si>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</si>
  <si>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</si>
  <si>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</si>
  <si>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</si>
  <si>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</si>
  <si>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</si>
  <si>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</si>
  <si>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</si>
  <si>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</si>
  <si>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</si>
  <si>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</si>
  <si>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</si>
  <si>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</si>
  <si>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</si>
  <si>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</si>
  <si>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</si>
  <si>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</si>
  <si>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</si>
  <si>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</si>
  <si>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</si>
  <si>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</si>
  <si>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</si>
  <si>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</si>
  <si>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</si>
  <si>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</si>
  <si>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</si>
  <si>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</si>
  <si>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</si>
  <si>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</si>
  <si>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</si>
  <si>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</si>
  <si>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</si>
  <si>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</si>
  <si>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</si>
  <si>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</si>
  <si>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</si>
  <si>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</si>
  <si>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</si>
  <si>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</si>
  <si>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</si>
  <si>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</si>
  <si>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</si>
  <si>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</si>
  <si>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</si>
  <si>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</si>
  <si>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</si>
  <si>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</si>
  <si>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</si>
  <si>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</si>
  <si>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</si>
  <si>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</si>
  <si>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</si>
  <si>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</si>
  <si>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</si>
  <si>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</si>
  <si>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</si>
  <si>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</si>
  <si>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</si>
  <si>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</si>
  <si>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</si>
  <si>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</si>
  <si>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</si>
  <si>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</si>
  <si>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</si>
  <si>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</si>
  <si>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</si>
  <si>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</si>
  <si>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</si>
  <si>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</si>
  <si>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</si>
  <si>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</si>
  <si>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</si>
  <si>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</si>
  <si>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</si>
  <si>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</si>
  <si>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</si>
  <si>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</si>
  <si>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</si>
  <si>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</si>
  <si>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</si>
  <si>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</si>
  <si>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</si>
  <si>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</si>
  <si>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</si>
  <si>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</si>
  <si>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</si>
  <si>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</si>
  <si>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</si>
  <si>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</si>
  <si>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</si>
  <si>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</si>
  <si>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</si>
  <si>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</si>
  <si>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</si>
  <si>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</si>
  <si>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</si>
  <si>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</si>
  <si>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</si>
  <si>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</si>
  <si>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</si>
  <si>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</si>
  <si>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</si>
  <si>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</si>
  <si>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</si>
  <si>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</si>
  <si>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</si>
  <si>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</si>
  <si>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</si>
  <si>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</si>
  <si>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</si>
  <si>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</si>
  <si>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</si>
  <si>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</si>
  <si>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</si>
  <si>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</si>
  <si>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</si>
  <si>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</si>
  <si>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</si>
  <si>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</si>
  <si>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</si>
  <si>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</si>
  <si>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</si>
  <si>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</si>
  <si>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</si>
  <si>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</si>
  <si>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</si>
  <si>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</si>
  <si>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</si>
  <si>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</si>
  <si>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</si>
  <si>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</si>
  <si>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</si>
  <si>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</si>
  <si>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</si>
  <si>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</si>
  <si>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</si>
  <si>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</si>
  <si>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</si>
  <si>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</si>
  <si>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</si>
  <si>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</si>
  <si>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</si>
  <si>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</si>
  <si>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</si>
  <si>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</si>
  <si>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</si>
  <si>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</si>
  <si>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</si>
  <si>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</si>
  <si>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</si>
  <si>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</si>
  <si>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</si>
  <si>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</si>
  <si>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</si>
  <si>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</si>
  <si>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</si>
  <si>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</si>
  <si>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</si>
  <si>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</si>
  <si>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</si>
  <si>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</si>
  <si>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</si>
  <si>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</si>
  <si>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</si>
  <si>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</si>
  <si>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</si>
  <si>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</si>
  <si>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</si>
  <si>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</si>
  <si>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</si>
  <si>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</si>
  <si>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</si>
  <si>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</si>
  <si>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</si>
  <si>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</si>
  <si>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</si>
  <si>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</si>
  <si>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</si>
  <si>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</si>
  <si>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</si>
  <si>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</si>
  <si>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</si>
  <si>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</si>
  <si>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</si>
  <si>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</si>
  <si>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</si>
  <si>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</si>
  <si>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</si>
  <si>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</si>
  <si>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</si>
  <si>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</si>
  <si>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</si>
  <si>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</si>
  <si>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</si>
  <si>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</si>
  <si>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</si>
  <si>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</si>
  <si>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</si>
  <si>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</si>
  <si>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</si>
  <si>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</si>
  <si>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</si>
  <si>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</si>
  <si>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</si>
  <si>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</si>
  <si>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</si>
  <si>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</si>
  <si>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</si>
  <si>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</si>
  <si>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</si>
  <si>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</si>
  <si>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</si>
  <si>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</si>
  <si>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</si>
  <si>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</si>
  <si>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</si>
  <si>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</si>
  <si>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</si>
  <si>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</si>
  <si>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</si>
  <si>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</si>
  <si>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</si>
  <si>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</si>
  <si>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</si>
  <si>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</si>
  <si>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</si>
  <si>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</si>
  <si>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</si>
  <si>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</si>
  <si>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</si>
  <si>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</si>
  <si>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</si>
  <si>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</si>
  <si>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</si>
  <si>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</si>
  <si>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</si>
  <si>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</si>
  <si>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</si>
  <si>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</si>
  <si>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</si>
  <si>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</si>
  <si>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</si>
  <si>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</si>
  <si>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</si>
  <si>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</si>
  <si>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</si>
  <si>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</si>
  <si>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</si>
  <si>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</si>
  <si>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</si>
  <si>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</si>
  <si>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</si>
  <si>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</si>
  <si>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</si>
  <si>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</si>
  <si>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</si>
  <si>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</si>
  <si>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</si>
  <si>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</si>
  <si>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</si>
  <si>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</si>
  <si>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</si>
  <si>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</si>
  <si>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</si>
  <si>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</si>
  <si>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</si>
  <si>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</si>
  <si>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</si>
  <si>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</si>
  <si>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</si>
  <si>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</si>
  <si>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</si>
  <si>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</si>
  <si>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</si>
  <si>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</si>
  <si>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</si>
  <si>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</si>
  <si>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</si>
  <si>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</si>
  <si>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</si>
  <si>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</si>
  <si>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</si>
  <si>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</si>
  <si>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</si>
  <si>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</si>
  <si>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</si>
  <si>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</si>
  <si>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</si>
  <si>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</si>
  <si>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</si>
  <si>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</si>
  <si>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</si>
  <si>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</si>
  <si>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</si>
  <si>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</si>
  <si>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</si>
  <si>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</si>
  <si>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</si>
  <si>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</si>
  <si>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</si>
  <si>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</si>
  <si>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</si>
  <si>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</si>
  <si>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</si>
  <si>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</si>
  <si>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</si>
  <si>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</si>
  <si>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</si>
  <si>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</si>
  <si>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</si>
  <si>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</si>
  <si>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</si>
  <si>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</si>
  <si>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</si>
  <si>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</si>
  <si>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</si>
  <si>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</si>
  <si>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</si>
  <si>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</si>
  <si>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</si>
  <si>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</si>
  <si>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</si>
  <si>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</si>
  <si>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</si>
  <si>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</si>
  <si>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</si>
  <si>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</si>
  <si>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</si>
  <si>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</si>
  <si>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</si>
  <si>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</si>
  <si>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</si>
  <si>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</si>
  <si>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</si>
  <si>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</si>
  <si>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</si>
  <si>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</si>
  <si>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</si>
  <si>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</si>
  <si>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</si>
  <si>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</si>
  <si>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</si>
  <si>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</si>
  <si>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</si>
  <si>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</si>
  <si>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</si>
  <si>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</si>
  <si>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</si>
  <si>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</si>
  <si>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</si>
  <si>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</si>
  <si>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</si>
  <si>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</si>
  <si>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</si>
  <si>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</si>
  <si>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</si>
  <si>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</si>
  <si>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</si>
  <si>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</si>
  <si>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</si>
  <si>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</si>
  <si>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</si>
  <si>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</si>
  <si>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</si>
  <si>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</si>
  <si>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</si>
  <si>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</si>
  <si>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</si>
  <si>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</si>
  <si>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</si>
  <si>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</si>
  <si>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</si>
  <si>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</si>
  <si>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</si>
  <si>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</si>
  <si>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</si>
  <si>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</si>
  <si>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</si>
  <si>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</si>
  <si>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</si>
  <si>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</si>
  <si>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</si>
  <si>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</si>
  <si>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</si>
  <si>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</si>
  <si>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</si>
  <si>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</si>
  <si>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</si>
  <si>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</si>
  <si>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</si>
  <si>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</si>
  <si>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</si>
  <si>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</si>
  <si>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</si>
  <si>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</si>
  <si>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</si>
  <si>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</si>
  <si>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</si>
  <si>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</si>
  <si>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</si>
  <si>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</si>
  <si>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</si>
  <si>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</si>
  <si>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</si>
  <si>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</si>
  <si>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</si>
  <si>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</si>
  <si>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</si>
  <si>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</si>
  <si>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</si>
  <si>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</si>
  <si>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</si>
  <si>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</si>
  <si>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</si>
  <si>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</si>
  <si>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</si>
  <si>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</si>
  <si>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</si>
  <si>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</si>
  <si>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</si>
  <si>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</si>
  <si>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</si>
  <si>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</si>
  <si>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</si>
  <si>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</si>
  <si>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</si>
  <si>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</si>
  <si>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</si>
  <si>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</si>
  <si>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</si>
  <si>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</si>
  <si>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</si>
  <si>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</si>
  <si>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</si>
  <si>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</si>
  <si>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</si>
  <si>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</si>
  <si>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</si>
  <si>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</si>
  <si>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</si>
  <si>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</si>
  <si>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</si>
  <si>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</si>
  <si>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</si>
  <si>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</si>
  <si>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</si>
  <si>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</si>
  <si>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</si>
  <si>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</si>
  <si>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</si>
  <si>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</si>
  <si>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</si>
  <si>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</si>
  <si>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</si>
  <si>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</si>
  <si>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</si>
  <si>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</si>
  <si>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</si>
  <si>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</si>
  <si>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</si>
  <si>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</si>
  <si>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</si>
  <si>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</si>
  <si>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</si>
  <si>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</si>
  <si>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</si>
  <si>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</si>
  <si>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</si>
  <si>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</si>
  <si>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</si>
  <si>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</si>
  <si>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</si>
  <si>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</si>
  <si>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</si>
  <si>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</si>
  <si>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</si>
  <si>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</si>
  <si>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</si>
  <si>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</si>
  <si>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</si>
  <si>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</si>
  <si>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</si>
  <si>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</si>
  <si>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</si>
  <si>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</si>
  <si>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</si>
  <si>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</si>
  <si>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</si>
  <si>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</si>
  <si>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</si>
  <si>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</si>
  <si>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</si>
  <si>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</si>
  <si>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</si>
  <si>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</si>
  <si>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</si>
  <si>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</si>
  <si>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</si>
  <si>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</si>
  <si>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</si>
  <si>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</si>
  <si>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</si>
  <si>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</si>
  <si>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</si>
  <si>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</si>
  <si>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</si>
  <si>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</si>
  <si>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</si>
  <si>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</si>
  <si>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</si>
  <si>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</si>
  <si>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</si>
  <si>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</si>
  <si>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</si>
  <si>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</si>
  <si>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</si>
  <si>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</si>
  <si>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</si>
  <si>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</si>
  <si>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</si>
  <si>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</si>
  <si>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</si>
  <si>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</si>
  <si>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</si>
  <si>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</si>
  <si>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</si>
  <si>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</si>
  <si>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</si>
  <si>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</si>
  <si>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</si>
  <si>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</si>
  <si>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</si>
  <si>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</si>
  <si>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</si>
  <si>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</si>
  <si>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</si>
  <si>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</si>
  <si>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</si>
  <si>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</si>
  <si>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</si>
  <si>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</si>
  <si>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</si>
  <si>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</si>
  <si>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</si>
  <si>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</si>
  <si>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</si>
  <si>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</si>
  <si>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</si>
  <si>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</si>
  <si>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</si>
  <si>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</si>
  <si>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</si>
  <si>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</si>
  <si>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</si>
  <si>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</si>
  <si>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</si>
  <si>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</si>
  <si>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</si>
  <si>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</si>
  <si>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</si>
  <si>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</si>
  <si>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</si>
  <si>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</si>
  <si>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</si>
  <si>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</si>
  <si>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</si>
  <si>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</si>
  <si>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</si>
  <si>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</si>
  <si>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</si>
  <si>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</si>
  <si>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</si>
  <si>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</si>
  <si>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</si>
  <si>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</si>
  <si>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</si>
  <si>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</si>
  <si>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</si>
  <si>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</si>
  <si>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</si>
  <si>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</si>
  <si>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</si>
  <si>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</si>
  <si>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</si>
  <si>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</si>
  <si>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</si>
  <si>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</si>
  <si>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</si>
  <si>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</si>
  <si>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</si>
  <si>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</si>
  <si>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</si>
  <si>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</si>
  <si>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</si>
  <si>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</si>
  <si>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</si>
  <si>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</si>
  <si>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</si>
  <si>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</si>
  <si>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</si>
  <si>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</si>
  <si>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</si>
  <si>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</si>
  <si>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</si>
  <si>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</si>
  <si>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</si>
  <si>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</si>
  <si>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</si>
  <si>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</si>
  <si>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</si>
  <si>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</si>
  <si>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</si>
  <si>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</si>
  <si>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</si>
  <si>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</si>
  <si>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</si>
  <si>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</si>
  <si>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</si>
  <si>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</si>
  <si>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</si>
  <si>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</si>
  <si>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</si>
  <si>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</si>
  <si>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</si>
  <si>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</si>
  <si>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</si>
  <si>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</si>
  <si>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</si>
  <si>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</si>
  <si>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</si>
  <si>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</si>
  <si>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</si>
  <si>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</si>
  <si>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</si>
  <si>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</si>
  <si>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</si>
  <si>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</si>
  <si>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</si>
  <si>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</si>
  <si>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</si>
  <si>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</si>
  <si>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</si>
  <si>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</si>
  <si>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</si>
  <si>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</si>
  <si>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</si>
  <si>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</si>
  <si>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</si>
  <si>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</si>
  <si>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</si>
  <si>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</si>
  <si>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</si>
  <si>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</si>
  <si>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</si>
  <si>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</si>
  <si>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</si>
  <si>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</si>
  <si>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</si>
  <si>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</si>
  <si>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</si>
  <si>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</si>
  <si>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</si>
  <si>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</si>
  <si>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</si>
  <si>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</si>
  <si>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</si>
  <si>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</si>
  <si>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</si>
  <si>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</si>
  <si>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</si>
  <si>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</si>
  <si>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</si>
  <si>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</si>
  <si>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</si>
  <si>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</si>
  <si>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</si>
  <si>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</si>
  <si>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</si>
  <si>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</si>
  <si>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</si>
  <si>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</si>
  <si>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</si>
  <si>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</si>
  <si>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</si>
  <si>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</si>
  <si>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</si>
  <si>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</si>
  <si>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</si>
  <si>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</si>
  <si>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</si>
  <si>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</si>
  <si>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</si>
  <si>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</si>
  <si>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</si>
  <si>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</si>
  <si>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</si>
  <si>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</si>
  <si>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</si>
  <si>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</si>
  <si>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</si>
  <si>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</si>
  <si>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</si>
  <si>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</si>
  <si>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</si>
  <si>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</si>
  <si>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</si>
  <si>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</si>
  <si>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</si>
  <si>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</si>
  <si>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</si>
  <si>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</si>
  <si>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</si>
  <si>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</si>
  <si>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</si>
  <si>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</si>
  <si>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</si>
  <si>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</si>
  <si>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</si>
  <si>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</si>
  <si>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</si>
  <si>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</si>
  <si>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</si>
  <si>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</si>
  <si>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</si>
  <si>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</si>
  <si>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</si>
  <si>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</si>
  <si>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</si>
  <si>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</si>
  <si>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</si>
  <si>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</si>
  <si>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</si>
  <si>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</si>
  <si>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</si>
  <si>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</si>
  <si>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</si>
  <si>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</si>
  <si>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</si>
  <si>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</si>
  <si>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</si>
  <si>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</si>
  <si>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</si>
  <si>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</si>
  <si>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</si>
  <si>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</si>
  <si>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</si>
  <si>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</si>
  <si>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</si>
  <si>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</si>
  <si>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</si>
  <si>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</si>
  <si>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</si>
  <si>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</si>
  <si>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</si>
  <si>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</si>
  <si>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</si>
  <si>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</si>
  <si>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</si>
  <si>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</si>
  <si>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</si>
  <si>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</si>
  <si>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</si>
  <si>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</si>
  <si>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</si>
  <si>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</si>
  <si>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</si>
  <si>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</si>
  <si>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</si>
  <si>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</si>
  <si>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</si>
  <si>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</si>
  <si>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</si>
  <si>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</si>
  <si>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</si>
  <si>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</si>
  <si>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</si>
  <si>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</si>
  <si>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</si>
  <si>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</si>
  <si>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</si>
  <si>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</si>
  <si>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</si>
  <si>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</si>
  <si>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</si>
  <si>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</si>
  <si>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</si>
  <si>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</si>
  <si>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</si>
  <si>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</si>
  <si>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</si>
  <si>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</si>
  <si>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</si>
  <si>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</si>
  <si>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</si>
  <si>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</si>
  <si>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</si>
  <si>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</si>
  <si>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</si>
  <si>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</si>
  <si>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</si>
  <si>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</si>
  <si>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</si>
  <si>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</si>
  <si>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</si>
  <si>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</si>
  <si>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</si>
  <si>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</si>
  <si>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</si>
  <si>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</si>
  <si>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</si>
  <si>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</si>
  <si>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</si>
  <si>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</si>
  <si>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</si>
  <si>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</si>
  <si>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</si>
  <si>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</si>
  <si>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</si>
  <si>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</si>
  <si>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</si>
  <si>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</si>
  <si>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</si>
  <si>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</si>
  <si>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</si>
  <si>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</si>
  <si>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</si>
  <si>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</si>
  <si>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</si>
  <si>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</si>
  <si>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</si>
  <si>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</si>
  <si>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</si>
  <si>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</si>
  <si>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</si>
  <si>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</si>
  <si>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</si>
  <si>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</si>
  <si>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</si>
  <si>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</si>
  <si>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</si>
  <si>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</si>
  <si>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</si>
  <si>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</si>
  <si>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</si>
  <si>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</si>
  <si>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</si>
  <si>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</si>
  <si>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</si>
  <si>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</si>
  <si>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</si>
  <si>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</si>
  <si>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</si>
  <si>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</si>
  <si>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</si>
  <si>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</si>
  <si>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</si>
  <si>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</si>
  <si>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</si>
  <si>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</si>
  <si>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</si>
  <si>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</si>
  <si>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</si>
  <si>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</si>
  <si>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</si>
  <si>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</si>
  <si>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</si>
  <si>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</si>
  <si>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</si>
  <si>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</si>
  <si>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</si>
  <si>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</si>
  <si>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</si>
  <si>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</si>
  <si>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</si>
  <si>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</si>
  <si>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</si>
  <si>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</si>
  <si>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</si>
  <si>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</si>
  <si>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</si>
  <si>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</si>
  <si>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</si>
  <si>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</si>
  <si>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</si>
  <si>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</si>
  <si>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</si>
  <si>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</si>
  <si>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</si>
  <si>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</si>
  <si>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</si>
  <si>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</si>
  <si>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</si>
  <si>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</si>
  <si>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</si>
  <si>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</si>
  <si>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</si>
  <si>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</si>
  <si>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</si>
  <si>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</si>
  <si>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</si>
  <si>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</si>
  <si>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</si>
  <si>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</si>
  <si>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</si>
  <si>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</si>
  <si>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</si>
  <si>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</si>
  <si>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</si>
  <si>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</si>
  <si>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</si>
  <si>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</si>
  <si>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</si>
  <si>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</si>
  <si>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</si>
  <si>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</si>
  <si>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</si>
  <si>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</si>
  <si>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</si>
  <si>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</si>
  <si>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</si>
  <si>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</si>
  <si>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</si>
  <si>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</si>
  <si>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</si>
  <si>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</si>
  <si>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</si>
  <si>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</si>
  <si>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</si>
  <si>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</si>
  <si>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</si>
  <si>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</si>
  <si>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</si>
  <si>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</si>
  <si>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</si>
  <si>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</si>
  <si>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</si>
  <si>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</si>
  <si>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</si>
  <si>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</si>
  <si>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</si>
  <si>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</si>
  <si>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</si>
  <si>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</si>
  <si>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</si>
  <si>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</si>
  <si>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</si>
  <si>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</si>
  <si>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</si>
  <si>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</si>
  <si>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</si>
  <si>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</si>
  <si>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</si>
  <si>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</si>
  <si>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</si>
  <si>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</si>
  <si>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</si>
  <si>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</si>
  <si>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</si>
  <si>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</si>
  <si>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</si>
  <si>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</si>
  <si>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</si>
  <si>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</si>
  <si>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</si>
  <si>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</si>
  <si>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</si>
  <si>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</si>
  <si>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</si>
  <si>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</si>
  <si>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</si>
  <si>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</si>
  <si>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</si>
  <si>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</si>
  <si>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</si>
  <si>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</si>
  <si>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</si>
  <si>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</si>
  <si>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</si>
  <si>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</si>
  <si>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</si>
  <si>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</si>
  <si>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</si>
  <si>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</si>
  <si>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</si>
  <si>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</si>
  <si>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</si>
  <si>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</si>
  <si>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</si>
  <si>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</si>
  <si>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</si>
  <si>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</si>
  <si>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</si>
  <si>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</si>
  <si>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</si>
  <si>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</si>
  <si>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</si>
  <si>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</si>
  <si>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</si>
  <si>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</si>
  <si>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</si>
  <si>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</si>
  <si>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</si>
  <si>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</si>
  <si>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</si>
  <si>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</si>
  <si>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</si>
  <si>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</si>
  <si>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</si>
  <si>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</si>
  <si>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</si>
  <si>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</si>
  <si>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</si>
  <si>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</si>
  <si>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</si>
  <si>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</si>
  <si>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</si>
  <si>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</si>
  <si>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</si>
  <si>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</si>
  <si>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</si>
  <si>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</si>
  <si>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</si>
  <si>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</si>
  <si>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</si>
  <si>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</si>
  <si>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</si>
  <si>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</si>
  <si>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</si>
  <si>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</si>
  <si>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</si>
  <si>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</si>
  <si>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</si>
  <si>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</si>
  <si>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</si>
  <si>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</si>
  <si>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</si>
  <si>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</si>
  <si>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</si>
  <si>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</si>
  <si>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</si>
  <si>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</si>
  <si>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</si>
  <si>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</si>
  <si>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</si>
  <si>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</si>
  <si>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</si>
  <si>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</si>
  <si>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</si>
  <si>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</si>
  <si>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</si>
  <si>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</si>
  <si>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</si>
  <si>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</si>
  <si>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</si>
  <si>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</si>
  <si>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</si>
  <si>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</si>
  <si>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</si>
  <si>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</si>
  <si>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</si>
  <si>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</si>
  <si>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</si>
  <si>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</si>
  <si>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</si>
  <si>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</si>
  <si>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</si>
  <si>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</si>
  <si>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</si>
  <si>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</si>
  <si>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</si>
  <si>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</si>
  <si>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</si>
  <si>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</si>
  <si>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</si>
  <si>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</si>
  <si>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</si>
  <si>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</si>
  <si>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</si>
  <si>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</si>
  <si>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</si>
  <si>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</si>
  <si>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</si>
  <si>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</si>
  <si>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</si>
  <si>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</si>
  <si>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</si>
  <si>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</si>
  <si>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</si>
  <si>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</si>
  <si>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</si>
  <si>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</si>
  <si>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</si>
  <si>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</si>
  <si>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</si>
  <si>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</si>
  <si>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</si>
  <si>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</si>
  <si>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</si>
  <si>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</si>
  <si>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</si>
  <si>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</si>
  <si>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</si>
  <si>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</si>
  <si>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</si>
  <si>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</si>
  <si>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</si>
  <si>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</si>
  <si>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</si>
  <si>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</si>
  <si>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</si>
  <si>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</si>
  <si>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</si>
  <si>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</si>
  <si>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</si>
  <si>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</si>
  <si>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</si>
  <si>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</si>
  <si>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</si>
  <si>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</si>
  <si>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</si>
  <si>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</si>
  <si>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</si>
  <si>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</si>
  <si>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</si>
  <si>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</si>
  <si>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</si>
  <si>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</si>
  <si>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</si>
  <si>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</si>
  <si>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</si>
  <si>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</si>
  <si>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</si>
  <si>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</si>
  <si>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</si>
  <si>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</si>
  <si>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</si>
  <si>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</si>
  <si>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</si>
  <si>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</si>
  <si>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</si>
  <si>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</si>
  <si>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</si>
  <si>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</si>
  <si>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</si>
  <si>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</si>
  <si>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</si>
  <si>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</si>
  <si>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</si>
  <si>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</si>
  <si>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</si>
  <si>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</si>
  <si>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</si>
  <si>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</si>
  <si>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</si>
  <si>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</si>
  <si>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</si>
  <si>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</si>
  <si>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</si>
  <si>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</si>
  <si>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</si>
  <si>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</si>
  <si>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</si>
  <si>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</si>
  <si>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</si>
  <si>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</si>
  <si>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</si>
  <si>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</si>
  <si>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</si>
  <si>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</si>
  <si>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</si>
  <si>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</si>
  <si>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</si>
  <si>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</si>
  <si>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</si>
  <si>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</si>
  <si>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</si>
  <si>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</si>
  <si>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</si>
  <si>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</si>
  <si>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</si>
  <si>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</si>
  <si>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</si>
  <si>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</si>
  <si>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</si>
  <si>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</si>
  <si>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</si>
  <si>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</si>
  <si>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</si>
  <si>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</si>
  <si>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</si>
  <si>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</si>
  <si>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</si>
  <si>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</si>
  <si>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</si>
  <si>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</si>
  <si>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</si>
  <si>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</si>
  <si>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</si>
  <si>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</si>
  <si>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</si>
  <si>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</si>
  <si>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</si>
  <si>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</si>
  <si>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</si>
  <si>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</si>
  <si>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</si>
  <si>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</si>
  <si>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</si>
  <si>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</si>
  <si>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</si>
  <si>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</si>
  <si>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</si>
  <si>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</si>
  <si>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</si>
  <si>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</si>
  <si>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</si>
  <si>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</si>
  <si>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</si>
  <si>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</si>
  <si>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</si>
  <si>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</si>
  <si>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</si>
  <si>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</si>
  <si>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</si>
  <si>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</si>
  <si>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</si>
  <si>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</si>
  <si>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</si>
  <si>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</si>
  <si>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</si>
  <si>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</si>
  <si>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</si>
  <si>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</si>
  <si>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</si>
  <si>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</si>
  <si>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</si>
  <si>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</si>
  <si>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</si>
  <si>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</si>
  <si>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</si>
  <si>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</si>
  <si>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</si>
  <si>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</si>
  <si>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</si>
  <si>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</si>
  <si>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</si>
  <si>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</si>
  <si>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</si>
  <si>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</si>
  <si>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</si>
  <si>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</si>
  <si>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</si>
  <si>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</si>
  <si>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</si>
  <si>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</si>
  <si>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</si>
  <si>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</si>
  <si>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</si>
  <si>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</si>
  <si>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</si>
  <si>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</si>
  <si>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</si>
  <si>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</si>
  <si>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</si>
  <si>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</si>
  <si>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</si>
  <si>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</si>
  <si>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</si>
  <si>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</si>
  <si>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</si>
  <si>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</si>
  <si>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</si>
  <si>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</si>
  <si>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</si>
  <si>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</si>
  <si>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</si>
  <si>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</si>
  <si>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</si>
  <si>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</si>
  <si>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</si>
  <si>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</si>
  <si>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</si>
  <si>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</si>
  <si>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</si>
  <si>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</si>
  <si>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</si>
  <si>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</si>
  <si>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</si>
  <si>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</si>
  <si>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</si>
  <si>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</si>
  <si>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</si>
  <si>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</si>
  <si>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</si>
  <si>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</si>
  <si>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</si>
  <si>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</si>
  <si>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</si>
  <si>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</si>
  <si>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</si>
  <si>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</si>
  <si>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</si>
  <si>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</si>
  <si>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</si>
  <si>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</si>
  <si>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</si>
  <si>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</si>
  <si>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</si>
  <si>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</si>
  <si>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</si>
  <si>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</si>
  <si>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</si>
  <si>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</si>
  <si>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</si>
  <si>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</si>
  <si>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</si>
  <si>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</si>
  <si>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</si>
  <si>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</si>
  <si>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</si>
  <si>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</si>
  <si>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</si>
  <si>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</si>
  <si>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</si>
  <si>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</si>
  <si>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</si>
  <si>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</si>
  <si>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</si>
  <si>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</si>
  <si>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</si>
  <si>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</si>
  <si>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</si>
  <si>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</si>
  <si>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</si>
  <si>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</si>
  <si>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</si>
  <si>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</si>
  <si>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</si>
  <si>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</si>
  <si>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</si>
  <si>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</si>
  <si>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</si>
  <si>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</si>
  <si>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</si>
  <si>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</si>
  <si>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</si>
  <si>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</si>
  <si>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</si>
  <si>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</si>
  <si>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</si>
  <si>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</si>
  <si>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</si>
  <si>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</si>
  <si>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</si>
  <si>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</si>
  <si>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</si>
  <si>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</si>
  <si>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</si>
  <si>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</si>
  <si>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</si>
  <si>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</si>
  <si>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</si>
  <si>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</si>
  <si>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</si>
  <si>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</si>
  <si>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</si>
  <si>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</si>
  <si>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</si>
  <si>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</si>
  <si>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</si>
  <si>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</si>
  <si>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</si>
  <si>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</si>
  <si>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</si>
  <si>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</si>
  <si>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</si>
  <si>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</si>
  <si>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</si>
  <si>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</si>
  <si>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</si>
  <si>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</si>
  <si>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</si>
  <si>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</si>
  <si>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</si>
  <si>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</si>
  <si>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</si>
  <si>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</si>
  <si>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</si>
  <si>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</si>
  <si>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</si>
  <si>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</si>
  <si>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</si>
  <si>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</si>
  <si>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</si>
  <si>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</si>
  <si>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</si>
  <si>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</si>
  <si>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</si>
  <si>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</si>
  <si>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</si>
  <si>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</si>
  <si>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</si>
  <si>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</si>
  <si>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</si>
  <si>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</si>
  <si>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</si>
  <si>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</si>
  <si>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</si>
  <si>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</si>
  <si>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</si>
  <si>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</si>
  <si>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</si>
  <si>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</si>
  <si>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</si>
  <si>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</si>
  <si>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</si>
  <si>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</si>
  <si>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</si>
  <si>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</si>
  <si>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</si>
  <si>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</si>
  <si>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</si>
  <si>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</si>
  <si>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</si>
  <si>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</si>
  <si>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</si>
  <si>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</si>
  <si>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</si>
  <si>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</si>
  <si>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</si>
  <si>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</si>
  <si>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</si>
  <si>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</si>
  <si>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</si>
  <si>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</si>
  <si>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</si>
  <si>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</si>
  <si>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</si>
  <si>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</si>
  <si>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</si>
  <si>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</si>
  <si>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</si>
  <si>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</si>
  <si>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</si>
  <si>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</si>
  <si>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</si>
  <si>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</si>
  <si>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</si>
  <si>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</si>
  <si>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</si>
  <si>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</si>
  <si>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</si>
  <si>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</si>
  <si>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</si>
  <si>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</si>
  <si>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</si>
  <si>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</si>
  <si>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</si>
  <si>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</si>
  <si>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</si>
  <si>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</si>
  <si>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</si>
  <si>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</si>
  <si>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</si>
  <si>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</si>
  <si>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</si>
  <si>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</si>
  <si>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</si>
  <si>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</si>
  <si>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</si>
  <si>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</si>
  <si>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</si>
  <si>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</si>
  <si>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</si>
  <si>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</si>
  <si>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</si>
  <si>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</si>
  <si>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</si>
  <si>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</si>
  <si>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</si>
  <si>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</si>
  <si>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</si>
  <si>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</si>
  <si>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</si>
  <si>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</si>
  <si>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</si>
  <si>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</si>
  <si>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</si>
  <si>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</si>
  <si>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</si>
  <si>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</si>
  <si>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</si>
  <si>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</si>
  <si>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</si>
  <si>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</si>
  <si>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</si>
  <si>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</si>
  <si>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</si>
  <si>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</si>
  <si>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</si>
  <si>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</si>
  <si>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</si>
  <si>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</si>
  <si>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</si>
  <si>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</si>
  <si>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</si>
  <si>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</si>
  <si>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</si>
  <si>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</si>
  <si>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</si>
  <si>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</si>
  <si>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</si>
  <si>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</si>
  <si>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</si>
  <si>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</si>
  <si>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</si>
  <si>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</si>
  <si>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</si>
  <si>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</si>
  <si>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</si>
  <si>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</si>
  <si>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</si>
  <si>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</si>
  <si>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</si>
  <si>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</si>
  <si>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</si>
  <si>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</si>
  <si>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</si>
  <si>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</si>
  <si>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</si>
  <si>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</si>
  <si>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</si>
  <si>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</si>
  <si>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</si>
  <si>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</si>
  <si>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</si>
  <si>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</si>
  <si>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</si>
  <si>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</si>
  <si>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</si>
  <si>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</si>
  <si>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</si>
  <si>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</si>
  <si>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</si>
  <si>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</si>
  <si>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</si>
  <si>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</si>
  <si>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</si>
  <si>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</si>
  <si>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</si>
  <si>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</si>
  <si>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</si>
  <si>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</si>
  <si>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</si>
  <si>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</si>
  <si>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</si>
  <si>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</si>
  <si>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</si>
  <si>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</si>
  <si>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</si>
  <si>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</si>
  <si>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</si>
  <si>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</si>
  <si>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</si>
  <si>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</si>
  <si>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</si>
  <si>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</si>
  <si>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</si>
  <si>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</si>
  <si>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</si>
  <si>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</si>
  <si>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</si>
  <si>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</si>
  <si>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</si>
  <si>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</si>
  <si>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</si>
  <si>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</si>
  <si>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</si>
  <si>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</si>
  <si>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</si>
  <si>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</si>
  <si>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</si>
  <si>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</si>
  <si>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</si>
  <si>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</si>
  <si>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</si>
  <si>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</si>
  <si>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</si>
  <si>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</si>
  <si>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</si>
  <si>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</si>
  <si>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</si>
  <si>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</si>
  <si>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</si>
  <si>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</si>
  <si>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</si>
  <si>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</si>
  <si>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</si>
  <si>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</si>
  <si>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</si>
  <si>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</si>
  <si>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</si>
  <si>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</si>
  <si>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</si>
  <si>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</si>
  <si>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</si>
  <si>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</si>
  <si>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</si>
  <si>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</si>
  <si>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</si>
  <si>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</si>
  <si>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</si>
  <si>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</si>
  <si>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</si>
  <si>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</si>
  <si>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</si>
  <si>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</si>
  <si>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</si>
  <si>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</si>
  <si>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</si>
  <si>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</si>
  <si>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</si>
  <si>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</si>
  <si>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</si>
  <si>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</si>
  <si>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</si>
  <si>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</si>
  <si>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</si>
  <si>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</si>
  <si>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</si>
  <si>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</si>
  <si>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</si>
  <si>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</si>
  <si>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</si>
  <si>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</si>
  <si>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</si>
  <si>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</si>
  <si>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</si>
  <si>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</si>
  <si>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</si>
  <si>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</si>
  <si>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</si>
  <si>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</si>
  <si>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</si>
  <si>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</si>
  <si>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</si>
  <si>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</si>
  <si>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</si>
  <si>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</si>
  <si>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</si>
  <si>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</si>
  <si>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</si>
  <si>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</si>
  <si>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</si>
  <si>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</si>
  <si>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</si>
  <si>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</si>
  <si>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</si>
  <si>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</si>
  <si>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</si>
  <si>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</si>
  <si>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</si>
  <si>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</si>
  <si>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</si>
  <si>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</si>
  <si>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</si>
  <si>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</si>
  <si>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</si>
  <si>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</si>
  <si>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</si>
  <si>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</si>
  <si>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</si>
  <si>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</si>
  <si>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</si>
  <si>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</si>
  <si>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</si>
  <si>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</si>
  <si>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</si>
  <si>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</si>
  <si>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</si>
  <si>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</si>
  <si>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</si>
  <si>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</si>
  <si>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</si>
  <si>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</si>
  <si>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</si>
  <si>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</si>
  <si>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</si>
  <si>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</si>
  <si>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</si>
  <si>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</si>
  <si>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</si>
  <si>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</si>
  <si>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</si>
  <si>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</si>
  <si>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</si>
  <si>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</si>
  <si>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</si>
  <si>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</si>
  <si>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</si>
  <si>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</si>
  <si>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</si>
  <si>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</si>
  <si>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</si>
  <si>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</si>
  <si>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</si>
  <si>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</si>
  <si>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</si>
  <si>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</si>
  <si>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</si>
  <si>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</si>
  <si>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</si>
  <si>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</si>
  <si>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</si>
  <si>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</si>
  <si>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</si>
  <si>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</si>
  <si>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</si>
  <si>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</si>
  <si>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</si>
  <si>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</si>
  <si>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</si>
  <si>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</si>
  <si>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</si>
  <si>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</si>
  <si>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</si>
  <si>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</si>
  <si>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</si>
  <si>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</si>
  <si>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</si>
  <si>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</si>
  <si>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</si>
  <si>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</si>
  <si>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</si>
  <si>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</si>
  <si>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</si>
  <si>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</si>
  <si>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</si>
  <si>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</si>
  <si>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</si>
  <si>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</si>
  <si>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</si>
  <si>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</si>
  <si>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</si>
  <si>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</si>
  <si>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</si>
  <si>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</si>
  <si>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</si>
  <si>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</si>
  <si>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</si>
  <si>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</si>
  <si>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</si>
  <si>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</si>
  <si>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</si>
  <si>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</si>
  <si>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</si>
  <si>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</si>
  <si>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</si>
  <si>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</si>
  <si>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</si>
  <si>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</si>
  <si>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</si>
  <si>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</si>
  <si>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</si>
  <si>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</si>
  <si>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</si>
  <si>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</si>
  <si>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</si>
  <si>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</si>
  <si>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</si>
  <si>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</si>
  <si>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</si>
  <si>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</si>
  <si>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</si>
  <si>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</si>
  <si>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</si>
  <si>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</si>
  <si>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</si>
  <si>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</si>
  <si>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</si>
  <si>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</si>
  <si>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</si>
  <si>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</si>
  <si>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</si>
  <si>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</si>
  <si>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</si>
  <si>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</si>
  <si>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</si>
  <si>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</si>
  <si>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</si>
  <si>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</si>
  <si>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</si>
  <si>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</si>
  <si>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</si>
  <si>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</si>
  <si>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</si>
  <si>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</si>
  <si>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</si>
  <si>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</si>
  <si>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</si>
  <si>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</si>
  <si>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</si>
  <si>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</si>
  <si>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</si>
  <si>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</si>
  <si>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</si>
  <si>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</si>
  <si>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</si>
  <si>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</si>
  <si>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</si>
  <si>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</si>
  <si>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</si>
  <si>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</si>
  <si>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</si>
  <si>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</si>
  <si>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</si>
  <si>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</si>
  <si>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</si>
  <si>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</si>
  <si>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</si>
  <si>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</si>
  <si>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</si>
  <si>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</si>
  <si>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</si>
  <si>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</si>
  <si>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</si>
  <si>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</si>
  <si>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</si>
  <si>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</si>
  <si>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</si>
  <si>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</si>
  <si>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</si>
  <si>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</si>
  <si>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</si>
  <si>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</si>
  <si>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</si>
  <si>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</si>
  <si>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</si>
  <si>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</si>
  <si>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</si>
  <si>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</si>
  <si>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</si>
  <si>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</si>
  <si>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</si>
  <si>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</si>
  <si>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</si>
  <si>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</si>
  <si>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</si>
  <si>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</si>
  <si>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</si>
  <si>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</si>
  <si>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</si>
  <si>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</si>
  <si>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</si>
  <si>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</si>
  <si>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</si>
  <si>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</si>
  <si>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</si>
  <si>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</si>
  <si>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</si>
  <si>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</si>
  <si>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</si>
  <si>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</si>
  <si>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</si>
  <si>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</si>
  <si>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</si>
  <si>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</si>
  <si>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</si>
  <si>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</si>
  <si>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</si>
  <si>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</si>
  <si>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</si>
  <si>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</si>
  <si>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</si>
  <si>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</si>
  <si>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</si>
  <si>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</si>
  <si>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</si>
  <si>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</si>
  <si>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</si>
  <si>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</si>
  <si>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</si>
  <si>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</si>
  <si>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</si>
  <si>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</si>
  <si>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</si>
  <si>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</si>
  <si>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</si>
  <si>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</si>
  <si>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</si>
  <si>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</si>
  <si>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</si>
  <si>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</si>
  <si>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</si>
  <si>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</si>
  <si>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</si>
  <si>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</si>
  <si>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</si>
  <si>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</si>
  <si>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</si>
  <si>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</si>
  <si>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</si>
  <si>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</si>
  <si>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</si>
  <si>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</si>
  <si>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</si>
  <si>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</si>
  <si>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</si>
  <si>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</si>
  <si>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</si>
  <si>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</si>
  <si>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</si>
  <si>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</si>
  <si>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</si>
  <si>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</si>
  <si>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</si>
  <si>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</si>
  <si>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</si>
  <si>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</si>
  <si>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</si>
  <si>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</si>
  <si>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</si>
  <si>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</si>
  <si>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</si>
  <si>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</si>
  <si>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</si>
  <si>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</si>
  <si>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</si>
  <si>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</si>
  <si>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</si>
  <si>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</si>
  <si>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</si>
  <si>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</si>
  <si>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</si>
  <si>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</si>
  <si>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</si>
  <si>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</si>
  <si>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</si>
  <si>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</si>
  <si>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</si>
  <si>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</si>
  <si>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</si>
  <si>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</si>
  <si>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</si>
  <si>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</si>
  <si>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</si>
  <si>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</si>
  <si>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</si>
  <si>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</si>
  <si>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</si>
  <si>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</si>
  <si>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</si>
  <si>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</si>
  <si>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</si>
  <si>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</si>
  <si>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</si>
  <si>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</si>
  <si>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</si>
  <si>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</si>
  <si>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</si>
  <si>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</si>
  <si>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</si>
  <si>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</si>
  <si>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</si>
  <si>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</si>
  <si>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</si>
  <si>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</si>
  <si>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</si>
  <si>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</si>
  <si>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</si>
  <si>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</si>
  <si>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</si>
  <si>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</si>
  <si>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</si>
  <si>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</si>
  <si>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</si>
  <si>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</si>
  <si>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</si>
  <si>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</si>
  <si>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</si>
  <si>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</si>
  <si>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</si>
  <si>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</si>
  <si>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</si>
  <si>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</si>
  <si>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</si>
  <si>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</si>
  <si>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</si>
  <si>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</si>
  <si>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</si>
  <si>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</si>
  <si>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</si>
  <si>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</si>
  <si>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</si>
  <si>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</si>
  <si>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</si>
  <si>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</si>
  <si>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</si>
  <si>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</si>
  <si>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</si>
  <si>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</si>
  <si>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</si>
  <si>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</si>
  <si>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</si>
  <si>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</si>
  <si>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</si>
  <si>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</si>
  <si>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</si>
  <si>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</si>
  <si>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</si>
  <si>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</si>
  <si>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</si>
  <si>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</si>
  <si>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</si>
  <si>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</si>
  <si>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</si>
  <si>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</si>
  <si>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</si>
  <si>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</si>
  <si>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</si>
  <si>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</si>
  <si>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</si>
  <si>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</si>
  <si>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</si>
  <si>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</si>
  <si>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</si>
  <si>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</si>
  <si>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</si>
  <si>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</si>
  <si>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</si>
  <si>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</si>
  <si>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</si>
  <si>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</si>
  <si>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</si>
  <si>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</si>
  <si>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</si>
  <si>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</si>
  <si>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</si>
  <si>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</si>
  <si>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</si>
  <si>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</si>
  <si>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</si>
  <si>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</si>
  <si>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</si>
  <si>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</si>
  <si>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</si>
  <si>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</si>
  <si>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</si>
  <si>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</si>
  <si>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</si>
  <si>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</si>
  <si>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</si>
  <si>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</si>
  <si>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</si>
  <si>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</si>
  <si>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</si>
  <si>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</si>
  <si>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</si>
  <si>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</si>
  <si>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</si>
  <si>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</si>
  <si>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</si>
  <si>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</si>
  <si>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</si>
  <si>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</si>
  <si>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</si>
  <si>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</si>
  <si>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</si>
  <si>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</si>
  <si>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</si>
  <si>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</si>
  <si>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</si>
  <si>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</si>
  <si>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</si>
  <si>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</si>
  <si>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</si>
  <si>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</si>
  <si>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</si>
  <si>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</si>
  <si>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</si>
  <si>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</si>
  <si>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</si>
  <si>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</si>
  <si>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</si>
  <si>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</si>
  <si>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</si>
  <si>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</si>
  <si>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</si>
  <si>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</si>
  <si>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</si>
  <si>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</si>
  <si>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</si>
  <si>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</si>
  <si>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</si>
  <si>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</si>
  <si>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</si>
  <si>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</si>
  <si>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</si>
  <si>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</si>
  <si>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</si>
  <si>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</si>
  <si>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</si>
  <si>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</si>
  <si>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</si>
  <si>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</si>
  <si>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</si>
  <si>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</si>
  <si>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</si>
  <si>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</si>
  <si>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</si>
  <si>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</si>
  <si>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</si>
  <si>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</si>
  <si>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</si>
  <si>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</si>
  <si>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</si>
  <si>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</si>
  <si>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</si>
  <si>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</si>
  <si>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</si>
  <si>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</si>
  <si>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</si>
  <si>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</si>
  <si>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</si>
  <si>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</si>
  <si>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</si>
  <si>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</si>
  <si>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</si>
  <si>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</si>
  <si>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</si>
  <si>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</si>
  <si>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</si>
  <si>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</si>
  <si>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</si>
  <si>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</si>
  <si>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</si>
  <si>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</si>
  <si>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</si>
  <si>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</si>
  <si>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</si>
  <si>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</si>
  <si>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</si>
  <si>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</si>
  <si>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</si>
  <si>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</si>
  <si>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</si>
  <si>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</si>
  <si>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</si>
  <si>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</si>
  <si>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</si>
  <si>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</si>
  <si>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</si>
  <si>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</si>
  <si>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</si>
  <si>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</si>
  <si>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</si>
  <si>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</si>
  <si>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</si>
  <si>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</si>
  <si>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</si>
  <si>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</si>
  <si>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</si>
  <si>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</si>
  <si>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</si>
  <si>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</si>
  <si>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</si>
  <si>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</si>
  <si>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</si>
  <si>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</si>
  <si>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</si>
  <si>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</si>
  <si>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</si>
  <si>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</si>
  <si>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</si>
  <si>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</si>
  <si>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</si>
  <si>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</si>
  <si>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</si>
  <si>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</si>
  <si>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</si>
  <si>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</si>
  <si>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</si>
  <si>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</si>
  <si>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</si>
  <si>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</si>
  <si>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</si>
  <si>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</si>
  <si>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</si>
  <si>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</si>
  <si>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</si>
  <si>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</si>
  <si>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</si>
  <si>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</si>
  <si>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</si>
  <si>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</si>
  <si>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</si>
  <si>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</si>
  <si>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</si>
  <si>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</si>
  <si>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</si>
  <si>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</si>
  <si>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</si>
  <si>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</si>
  <si>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</si>
  <si>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</si>
  <si>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</si>
  <si>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</si>
  <si>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</si>
  <si>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</si>
  <si>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</si>
  <si>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</si>
  <si>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</si>
  <si>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</si>
  <si>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</si>
  <si>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</si>
  <si>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</si>
  <si>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</si>
  <si>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</si>
  <si>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</si>
  <si>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</si>
  <si>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</si>
  <si>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</si>
  <si>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</si>
  <si>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</si>
  <si>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</si>
  <si>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</si>
  <si>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</si>
  <si>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</si>
  <si>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</si>
  <si>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</si>
  <si>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</si>
  <si>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</si>
  <si>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</si>
  <si>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</si>
  <si>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</si>
  <si>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</si>
  <si>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</si>
  <si>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</si>
  <si>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</si>
  <si>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</si>
  <si>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</si>
  <si>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</si>
  <si>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</si>
  <si>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</si>
  <si>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</si>
  <si>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</si>
  <si>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</si>
  <si>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</si>
  <si>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</si>
  <si>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</si>
  <si>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</si>
  <si>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</si>
  <si>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</si>
  <si>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</si>
  <si>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</si>
  <si>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</si>
  <si>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</si>
  <si>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</si>
  <si>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</si>
  <si>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</si>
  <si>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</si>
  <si>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</si>
  <si>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</si>
  <si>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</si>
  <si>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</si>
  <si>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</si>
  <si>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</si>
  <si>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</si>
  <si>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</si>
  <si>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</si>
  <si>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</si>
  <si>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</si>
  <si>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</si>
  <si>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</si>
  <si>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</si>
  <si>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</si>
  <si>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</si>
  <si>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</si>
  <si>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</si>
  <si>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</si>
  <si>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</si>
  <si>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</si>
  <si>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</si>
  <si>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</si>
  <si>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</si>
  <si>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</si>
  <si>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</si>
  <si>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</si>
  <si>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</si>
  <si>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</si>
  <si>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</si>
  <si>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</si>
  <si>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</si>
  <si>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</si>
  <si>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</si>
  <si>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</si>
  <si>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</si>
  <si>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</si>
  <si>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</si>
  <si>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</si>
  <si>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</si>
  <si>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</si>
  <si>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</si>
  <si>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</si>
  <si>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</si>
  <si>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</si>
  <si>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</si>
  <si>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</si>
  <si>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</si>
  <si>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</si>
  <si>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</si>
  <si>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</si>
  <si>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</si>
  <si>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</si>
  <si>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</si>
  <si>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</si>
  <si>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</si>
  <si>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</si>
  <si>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</si>
  <si>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</si>
  <si>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</si>
  <si>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</si>
  <si>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</si>
  <si>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</si>
  <si>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</si>
  <si>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</si>
  <si>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</si>
  <si>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</si>
  <si>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</si>
  <si>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</si>
  <si>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</si>
  <si>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</si>
  <si>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</si>
  <si>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</si>
  <si>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</si>
  <si>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</si>
  <si>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</si>
  <si>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</si>
  <si>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</si>
  <si>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</si>
  <si>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</si>
  <si>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</si>
  <si>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</si>
  <si>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</si>
  <si>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</si>
  <si>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</si>
  <si>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</si>
  <si>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</si>
  <si>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</si>
  <si>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</si>
  <si>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</si>
  <si>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</si>
  <si>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</si>
  <si>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</si>
  <si>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</si>
  <si>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</si>
  <si>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</si>
  <si>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</si>
  <si>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</si>
  <si>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</si>
  <si>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</si>
  <si>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</si>
  <si>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</si>
  <si>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</si>
  <si>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</si>
  <si>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</si>
  <si>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</si>
  <si>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</si>
  <si>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</si>
  <si>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</si>
  <si>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</si>
  <si>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</si>
  <si>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</si>
  <si>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</si>
  <si>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</si>
  <si>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</si>
  <si>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</si>
  <si>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</si>
  <si>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</si>
  <si>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</si>
  <si>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</si>
  <si>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</si>
  <si>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</si>
  <si>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</si>
  <si>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</si>
  <si>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</si>
  <si>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</si>
  <si>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</si>
  <si>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</si>
  <si>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</si>
  <si>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</si>
  <si>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</si>
  <si>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</si>
  <si>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</si>
  <si>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</si>
  <si>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</si>
  <si>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</si>
  <si>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</si>
  <si>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</si>
  <si>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</si>
  <si>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</si>
  <si>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</si>
  <si>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</si>
  <si>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</si>
  <si>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</si>
  <si>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</si>
  <si>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</si>
  <si>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</si>
  <si>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</si>
  <si>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</si>
  <si>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</si>
  <si>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</si>
  <si>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</si>
  <si>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</si>
  <si>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</si>
  <si>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</si>
  <si>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</si>
  <si>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</si>
  <si>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</si>
  <si>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</si>
  <si>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</si>
  <si>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</si>
  <si>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</si>
  <si>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</si>
  <si>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</si>
  <si>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</si>
  <si>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</si>
  <si>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</si>
  <si>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</si>
  <si>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</si>
  <si>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</si>
  <si>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</si>
  <si>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</si>
  <si>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</si>
  <si>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</si>
  <si>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</si>
  <si>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</si>
  <si>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</si>
  <si>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</si>
  <si>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</si>
  <si>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</si>
  <si>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</si>
  <si>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</si>
  <si>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</si>
  <si>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</si>
  <si>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</si>
  <si>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</si>
  <si>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</si>
  <si>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</si>
  <si>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</si>
  <si>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</si>
  <si>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</si>
  <si>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</si>
  <si>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</si>
  <si>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</si>
  <si>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</si>
  <si>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</si>
  <si>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</si>
  <si>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</si>
  <si>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</si>
  <si>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</si>
  <si>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</si>
  <si>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</si>
  <si>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</si>
  <si>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</si>
  <si>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</si>
  <si>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</si>
  <si>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</si>
  <si>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</si>
  <si>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</si>
  <si>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</si>
  <si>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</si>
  <si>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</si>
  <si>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</si>
  <si>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</si>
  <si>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</si>
  <si>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</si>
  <si>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</si>
  <si>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</si>
  <si>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</si>
  <si>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</si>
  <si>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</si>
  <si>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</si>
  <si>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</si>
  <si>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</si>
  <si>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</si>
  <si>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</si>
  <si>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</si>
  <si>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</si>
  <si>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</si>
  <si>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</si>
  <si>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</si>
  <si>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</si>
  <si>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</si>
  <si>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</si>
  <si>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</si>
  <si>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</si>
  <si>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</si>
  <si>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</si>
  <si>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</si>
  <si>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</si>
  <si>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</si>
  <si>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</si>
  <si>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</si>
  <si>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</si>
  <si>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</si>
  <si>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</si>
  <si>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</si>
  <si>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</si>
  <si>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</si>
  <si>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</si>
  <si>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</si>
  <si>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</si>
  <si>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</si>
  <si>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</si>
  <si>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</si>
  <si>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</si>
  <si>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</si>
  <si>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</si>
  <si>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</si>
  <si>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</si>
  <si>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</si>
  <si>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</si>
  <si>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</si>
  <si>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</si>
  <si>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</si>
  <si>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</si>
  <si>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</si>
  <si>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</si>
  <si>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</si>
  <si>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</si>
  <si>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</si>
  <si>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</si>
  <si>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</si>
  <si>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</si>
  <si>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</si>
  <si>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</si>
  <si>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</si>
  <si>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</si>
  <si>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</si>
  <si>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</si>
  <si>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</si>
  <si>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</si>
  <si>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</si>
  <si>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</si>
  <si>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</si>
  <si>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</si>
  <si>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</si>
  <si>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</si>
  <si>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</si>
  <si>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</si>
  <si>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</si>
  <si>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</si>
  <si>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</si>
  <si>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</si>
  <si>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</si>
  <si>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</si>
  <si>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</si>
  <si>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</si>
  <si>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</si>
  <si>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</si>
  <si>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</si>
  <si>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</si>
  <si>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</si>
  <si>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</si>
  <si>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</si>
  <si>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</si>
  <si>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</si>
  <si>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</si>
  <si>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</si>
  <si>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</si>
  <si>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</si>
  <si>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</si>
  <si>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</si>
  <si>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</si>
  <si>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</si>
  <si>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</si>
  <si>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</si>
  <si>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</si>
  <si>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</si>
  <si>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</si>
  <si>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</si>
  <si>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</si>
  <si>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</si>
  <si>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</si>
  <si>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</si>
  <si>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</si>
  <si>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</si>
  <si>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</si>
  <si>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</si>
  <si>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</si>
  <si>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</si>
  <si>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</si>
  <si>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</si>
  <si>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</si>
  <si>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</si>
  <si>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</si>
  <si>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</si>
  <si>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</si>
  <si>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</si>
  <si>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</si>
  <si>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</si>
  <si>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</si>
  <si>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</si>
  <si>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</si>
  <si>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</si>
  <si>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</si>
  <si>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</si>
  <si>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</si>
  <si>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</si>
  <si>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</si>
  <si>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</si>
  <si>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</si>
  <si>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</si>
  <si>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</si>
  <si>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</si>
  <si>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</si>
  <si>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</si>
  <si>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</si>
  <si>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</si>
  <si>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</si>
  <si>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</si>
  <si>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</si>
  <si>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</si>
  <si>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</si>
  <si>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</si>
  <si>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</si>
  <si>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</si>
  <si>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</si>
  <si>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</si>
  <si>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</si>
  <si>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</si>
  <si>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</si>
  <si>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</si>
  <si>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</si>
  <si>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</si>
  <si>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</si>
  <si>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</si>
  <si>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</si>
  <si>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</si>
  <si>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</si>
  <si>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</si>
  <si>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</si>
  <si>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</si>
  <si>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</si>
  <si>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</si>
  <si>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</si>
  <si>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</si>
  <si>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</si>
  <si>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</si>
  <si>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</si>
  <si>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</si>
  <si>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</si>
  <si>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</si>
  <si>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</si>
  <si>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</si>
  <si>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</si>
  <si>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</si>
  <si>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</si>
  <si>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</si>
  <si>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</si>
  <si>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</si>
  <si>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</si>
  <si>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</si>
  <si>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</si>
  <si>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</si>
  <si>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</si>
  <si>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</si>
  <si>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</si>
  <si>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</si>
  <si>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</si>
  <si>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</si>
  <si>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</si>
  <si>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</si>
  <si>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</si>
  <si>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</si>
  <si>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</si>
  <si>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</si>
  <si>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</si>
  <si>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</si>
  <si>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</si>
  <si>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</si>
  <si>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</si>
  <si>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</si>
  <si>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</si>
  <si>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</si>
  <si>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</si>
  <si>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</si>
  <si>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</si>
  <si>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</si>
  <si>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</si>
  <si>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</si>
  <si>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</si>
  <si>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</si>
  <si>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</si>
  <si>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</si>
  <si>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</si>
  <si>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</si>
  <si>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</si>
  <si>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</si>
  <si>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</si>
  <si>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</si>
  <si>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</si>
  <si>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</si>
  <si>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</si>
  <si>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</si>
  <si>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</si>
  <si>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</si>
  <si>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</si>
  <si>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</si>
  <si>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</si>
  <si>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</si>
  <si>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</si>
  <si>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</si>
  <si>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</si>
  <si>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</si>
  <si>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</si>
  <si>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</si>
  <si>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</si>
  <si>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</si>
  <si>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</si>
  <si>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</si>
  <si>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</si>
  <si>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</si>
  <si>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</si>
  <si>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</si>
  <si>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</si>
  <si>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</si>
  <si>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</si>
  <si>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</si>
  <si>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</si>
  <si>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</si>
  <si>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</si>
  <si>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</si>
  <si>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</si>
  <si>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</si>
  <si>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</si>
  <si>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</si>
  <si>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</si>
  <si>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</si>
  <si>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</si>
  <si>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</si>
  <si>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</si>
  <si>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</si>
  <si>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</si>
  <si>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</si>
  <si>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</si>
  <si>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</si>
  <si>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</si>
  <si>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</si>
  <si>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</si>
  <si>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</si>
  <si>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</si>
  <si>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</si>
  <si>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</si>
  <si>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</si>
  <si>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</si>
  <si>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</si>
  <si>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</si>
  <si>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</si>
  <si>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</si>
  <si>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</si>
  <si>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</si>
  <si>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</si>
  <si>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</si>
  <si>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</si>
  <si>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</si>
  <si>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</si>
  <si>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</si>
  <si>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</si>
  <si>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</si>
  <si>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</si>
  <si>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</si>
  <si>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</si>
  <si>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</si>
  <si>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</si>
  <si>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</si>
  <si>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</si>
  <si>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</si>
  <si>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</si>
  <si>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</si>
  <si>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</si>
  <si>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</si>
  <si>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</si>
  <si>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</si>
  <si>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</si>
  <si>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</si>
  <si>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</si>
  <si>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</si>
  <si>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</si>
  <si>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</si>
  <si>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</si>
  <si>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</si>
  <si>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</si>
  <si>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</si>
  <si>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</si>
  <si>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</si>
  <si>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</si>
  <si>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</si>
  <si>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</si>
  <si>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</si>
  <si>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</si>
  <si>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</si>
  <si>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</si>
  <si>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</si>
  <si>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</si>
  <si>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</si>
  <si>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</si>
  <si>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</si>
  <si>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</si>
  <si>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</si>
  <si>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</si>
  <si>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</si>
  <si>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</si>
  <si>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</si>
  <si>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</si>
  <si>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</si>
  <si>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</si>
  <si>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</si>
  <si>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</si>
  <si>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</si>
  <si>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</si>
  <si>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</si>
  <si>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</si>
  <si>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</si>
  <si>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</si>
  <si>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</si>
  <si>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</si>
  <si>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</si>
  <si>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</si>
  <si>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</si>
  <si>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</si>
  <si>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</si>
  <si>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</si>
  <si>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</si>
  <si>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</si>
  <si>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</si>
  <si>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</si>
  <si>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</si>
  <si>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</si>
  <si>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</si>
  <si>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</si>
  <si>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</si>
  <si>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</si>
  <si>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</si>
  <si>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</si>
  <si>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</si>
  <si>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</si>
  <si>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</si>
  <si>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</si>
  <si>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</si>
  <si>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</si>
  <si>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</si>
  <si>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</si>
  <si>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</si>
  <si>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</si>
  <si>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</si>
  <si>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</si>
  <si>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</si>
  <si>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</si>
  <si>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</si>
  <si>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</si>
  <si>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</si>
  <si>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</si>
  <si>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</si>
  <si>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</si>
  <si>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</si>
  <si>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</si>
  <si>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</si>
  <si>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</si>
  <si>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</si>
  <si>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</si>
  <si>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</si>
  <si>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</si>
  <si>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</si>
  <si>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</si>
  <si>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</si>
  <si>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</si>
  <si>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</si>
  <si>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</si>
  <si>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</si>
  <si>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</si>
  <si>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</si>
  <si>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</si>
  <si>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</si>
  <si>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</si>
  <si>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</si>
  <si>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</si>
  <si>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</si>
  <si>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</si>
  <si>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</si>
  <si>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</si>
  <si>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</si>
  <si>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</si>
  <si>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</si>
  <si>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</si>
  <si>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</si>
  <si>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</si>
  <si>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</si>
  <si>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</si>
  <si>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</si>
  <si>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</si>
  <si>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</si>
  <si>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</si>
  <si>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</si>
  <si>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</si>
  <si>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</si>
  <si>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</si>
  <si>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</si>
  <si>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</si>
  <si>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</si>
  <si>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</si>
  <si>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</si>
  <si>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</si>
  <si>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</si>
  <si>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</si>
  <si>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</si>
  <si>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</si>
  <si>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</si>
  <si>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</si>
  <si>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</si>
  <si>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</si>
  <si>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</si>
  <si>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</si>
  <si>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</si>
  <si>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</si>
  <si>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</si>
  <si>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</si>
  <si>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</si>
  <si>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</si>
  <si>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</si>
  <si>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</si>
  <si>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</si>
  <si>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</si>
  <si>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</si>
  <si>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</si>
  <si>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</si>
  <si>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</si>
  <si>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</si>
  <si>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</si>
  <si>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</si>
  <si>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</si>
  <si>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</si>
  <si>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</si>
  <si>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</si>
  <si>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</si>
  <si>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</si>
  <si>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</si>
  <si>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</si>
  <si>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</si>
  <si>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</si>
  <si>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</si>
  <si>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</si>
  <si>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</si>
  <si>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</si>
  <si>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</si>
  <si>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</si>
  <si>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</si>
  <si>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</si>
  <si>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</si>
  <si>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</si>
  <si>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</si>
  <si>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</si>
  <si>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</si>
  <si>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</si>
  <si>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</si>
  <si>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</si>
  <si>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</si>
  <si>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</si>
  <si>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</si>
  <si>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</si>
  <si>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</si>
  <si>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</si>
  <si>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</si>
  <si>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</si>
  <si>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</si>
  <si>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</si>
  <si>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</si>
  <si>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</si>
  <si>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</si>
  <si>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</si>
  <si>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</si>
  <si>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</si>
  <si>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</si>
  <si>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</si>
  <si>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</si>
  <si>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</si>
  <si>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</si>
  <si>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</si>
  <si>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</si>
  <si>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</si>
  <si>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</si>
  <si>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</si>
  <si>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</si>
  <si>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</si>
  <si>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</si>
  <si>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</si>
  <si>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</si>
  <si>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</si>
  <si>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</si>
  <si>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</si>
  <si>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</si>
  <si>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</si>
  <si>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</si>
  <si>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</si>
  <si>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</si>
  <si>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</si>
  <si>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</si>
  <si>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</si>
  <si>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</si>
  <si>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</si>
  <si>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</si>
  <si>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</si>
  <si>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</si>
  <si>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</si>
  <si>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</si>
  <si>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</si>
  <si>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</si>
  <si>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</si>
  <si>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</si>
  <si>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</si>
  <si>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</si>
  <si>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</si>
  <si>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</si>
  <si>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</si>
  <si>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</si>
  <si>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</si>
  <si>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</si>
  <si>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</si>
  <si>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</si>
  <si>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</si>
  <si>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</si>
  <si>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</si>
  <si>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</si>
  <si>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</si>
  <si>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</si>
  <si>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</si>
  <si>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</si>
  <si>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</si>
  <si>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</si>
  <si>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</si>
  <si>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</si>
  <si>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</si>
  <si>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</si>
  <si>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</si>
  <si>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</si>
  <si>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</si>
  <si>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</si>
  <si>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</si>
  <si>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</si>
  <si>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</si>
  <si>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</si>
  <si>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</si>
  <si>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</si>
  <si>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</si>
  <si>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</si>
  <si>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</si>
  <si>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</si>
  <si>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</si>
  <si>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</si>
  <si>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</si>
  <si>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</si>
  <si>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</si>
  <si>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</si>
  <si>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</si>
  <si>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</si>
  <si>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</si>
  <si>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</si>
  <si>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</si>
  <si>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</si>
  <si>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</si>
  <si>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</si>
  <si>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</si>
  <si>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</si>
  <si>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</si>
  <si>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</si>
  <si>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</si>
  <si>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</si>
  <si>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</si>
  <si>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</si>
  <si>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</si>
  <si>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</si>
  <si>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</si>
  <si>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</si>
  <si>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</si>
  <si>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</si>
  <si>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</si>
  <si>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</si>
  <si>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</si>
  <si>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</si>
  <si>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</si>
  <si>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</si>
  <si>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</si>
  <si>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</si>
  <si>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</si>
  <si>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</si>
  <si>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</si>
  <si>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</si>
  <si>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</si>
  <si>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</si>
  <si>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</si>
  <si>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</si>
  <si>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</si>
  <si>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</si>
  <si>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</si>
  <si>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</si>
  <si>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</si>
  <si>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</si>
  <si>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</si>
  <si>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</si>
  <si>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</si>
  <si>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</si>
  <si>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</si>
  <si>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</si>
  <si>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</si>
  <si>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</si>
  <si>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</si>
  <si>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</si>
  <si>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</si>
  <si>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</si>
  <si>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</si>
  <si>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</si>
  <si>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</si>
  <si>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</si>
  <si>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</si>
  <si>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</si>
  <si>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</si>
  <si>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</si>
  <si>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</si>
  <si>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</si>
  <si>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</si>
  <si>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</si>
  <si>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</si>
  <si>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</si>
  <si>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</si>
  <si>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</si>
  <si>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</si>
  <si>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</si>
  <si>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</si>
  <si>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</si>
  <si>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</si>
  <si>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</si>
  <si>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</si>
  <si>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</si>
  <si>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</si>
  <si>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</si>
  <si>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</si>
  <si>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</si>
  <si>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</si>
  <si>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</si>
  <si>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</si>
  <si>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</si>
  <si>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</si>
  <si>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</si>
  <si>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</si>
  <si>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</si>
  <si>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</si>
  <si>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</si>
  <si>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</si>
  <si>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</si>
  <si>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</si>
  <si>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</si>
  <si>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</si>
  <si>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</si>
  <si>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</si>
  <si>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</si>
  <si>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</si>
  <si>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</si>
  <si>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</si>
  <si>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</si>
  <si>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</si>
  <si>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</si>
  <si>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</si>
  <si>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</si>
  <si>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</si>
  <si>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</si>
  <si>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</si>
  <si>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</si>
  <si>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</si>
  <si>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</si>
  <si>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</si>
  <si>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</si>
  <si>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</si>
  <si>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</si>
  <si>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</si>
  <si>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</si>
  <si>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</si>
  <si>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</si>
  <si>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</si>
  <si>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</si>
  <si>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</si>
  <si>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</si>
  <si>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</si>
  <si>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</si>
  <si>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</si>
  <si>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</si>
  <si>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</si>
  <si>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</si>
  <si>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</si>
  <si>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</si>
  <si>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</si>
  <si>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</si>
  <si>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</si>
  <si>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</si>
  <si>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</si>
  <si>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</si>
  <si>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</si>
  <si>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</si>
  <si>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</si>
  <si>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</si>
  <si>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</si>
  <si>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</si>
  <si>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</si>
  <si>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</si>
  <si>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</si>
  <si>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</si>
  <si>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</si>
  <si>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</si>
  <si>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</si>
  <si>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</si>
  <si>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</si>
  <si>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</si>
  <si>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</si>
  <si>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</si>
  <si>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</si>
  <si>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</si>
  <si>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</si>
  <si>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</si>
  <si>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</si>
  <si>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</si>
  <si>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</si>
  <si>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</si>
  <si>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</si>
  <si>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</si>
  <si>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</si>
  <si>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</si>
  <si>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</si>
  <si>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</si>
  <si>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</si>
  <si>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</si>
  <si>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</si>
  <si>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</si>
  <si>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</si>
  <si>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</si>
  <si>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</si>
  <si>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</si>
  <si>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</si>
  <si>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</si>
  <si>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</si>
  <si>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</si>
  <si>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</si>
  <si>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</si>
  <si>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</si>
  <si>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</si>
  <si>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</si>
  <si>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</si>
  <si>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</si>
  <si>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</si>
  <si>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</si>
  <si>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</si>
  <si>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</si>
  <si>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</si>
  <si>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</si>
  <si>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</si>
  <si>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</si>
  <si>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</si>
  <si>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</si>
  <si>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</si>
  <si>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</si>
  <si>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</si>
  <si>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</si>
  <si>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</si>
  <si>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</si>
  <si>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</si>
  <si>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</si>
  <si>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</si>
  <si>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</si>
  <si>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</si>
  <si>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</si>
  <si>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</si>
  <si>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</si>
  <si>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</si>
  <si>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</si>
  <si>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</si>
  <si>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</si>
  <si>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</si>
  <si>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</si>
  <si>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</si>
  <si>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</si>
  <si>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</si>
  <si>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</si>
  <si>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</si>
  <si>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</si>
  <si>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</si>
  <si>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</si>
  <si>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</si>
  <si>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</si>
  <si>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</si>
  <si>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</si>
  <si>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</si>
  <si>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</si>
  <si>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</si>
  <si>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</si>
  <si>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</si>
  <si>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</si>
  <si>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</si>
  <si>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</si>
  <si>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</si>
  <si>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</si>
  <si>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</si>
  <si>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</si>
  <si>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</si>
  <si>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</si>
  <si>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</si>
  <si>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</si>
  <si>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</si>
  <si>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</si>
  <si>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</si>
  <si>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</si>
  <si>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</si>
  <si>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</si>
  <si>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</si>
  <si>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</si>
  <si>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</si>
  <si>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</si>
  <si>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</si>
  <si>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</si>
  <si>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</si>
  <si>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</si>
  <si>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</si>
  <si>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</si>
  <si>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</si>
  <si>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</si>
  <si>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</si>
  <si>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</si>
  <si>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</si>
  <si>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</si>
  <si>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</si>
  <si>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</si>
  <si>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</si>
  <si>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</si>
  <si>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</si>
  <si>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</si>
  <si>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</si>
  <si>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</si>
  <si>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</si>
  <si>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</si>
  <si>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</si>
  <si>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</si>
  <si>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</si>
  <si>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</si>
  <si>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</si>
  <si>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</si>
  <si>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</si>
  <si>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</si>
  <si>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</si>
  <si>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</si>
  <si>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</si>
  <si>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</si>
  <si>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</si>
  <si>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</si>
  <si>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</si>
  <si>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</si>
  <si>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</si>
  <si>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</si>
  <si>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</si>
  <si>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</si>
  <si>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</si>
  <si>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</si>
  <si>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</si>
  <si>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</si>
  <si>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</si>
  <si>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</si>
  <si>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</si>
  <si>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</si>
  <si>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</si>
  <si>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</si>
  <si>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</si>
  <si>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</si>
  <si>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</si>
  <si>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</si>
  <si>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</si>
  <si>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</si>
  <si>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</si>
  <si>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</si>
  <si>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</si>
  <si>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</si>
  <si>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</si>
  <si>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</si>
  <si>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</si>
  <si>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</si>
  <si>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</si>
  <si>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</si>
  <si>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</si>
  <si>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</si>
  <si>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</si>
  <si>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</si>
  <si>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</si>
  <si>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</si>
  <si>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</si>
  <si>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</si>
  <si>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</si>
  <si>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</si>
  <si>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</si>
  <si>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</si>
  <si>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</si>
  <si>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</si>
  <si>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</si>
  <si>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</si>
  <si>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</si>
  <si>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</si>
  <si>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</si>
  <si>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</si>
  <si>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</si>
  <si>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</si>
  <si>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</si>
  <si>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</si>
  <si>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</si>
  <si>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</si>
  <si>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</si>
  <si>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</si>
  <si>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</si>
  <si>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</si>
  <si>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</si>
  <si>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</si>
  <si>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</si>
  <si>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</si>
  <si>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</si>
  <si>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</si>
  <si>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</si>
  <si>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</si>
  <si>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</si>
  <si>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</si>
  <si>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</si>
  <si>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</si>
  <si>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</si>
  <si>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</si>
  <si>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</si>
  <si>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</si>
  <si>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</si>
  <si>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</si>
  <si>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</si>
  <si>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</si>
  <si>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</si>
  <si>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</si>
  <si>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</si>
  <si>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</si>
  <si>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</si>
  <si>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</si>
  <si>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</si>
  <si>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</si>
  <si>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</si>
  <si>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</si>
  <si>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</si>
  <si>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</si>
  <si>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</si>
  <si>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</si>
  <si>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</si>
  <si>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</si>
  <si>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</si>
  <si>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</si>
  <si>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</si>
  <si>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</si>
  <si>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</si>
  <si>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</si>
  <si>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</si>
  <si>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</si>
  <si>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</si>
  <si>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</si>
  <si>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</si>
  <si>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</si>
  <si>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</si>
  <si>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</si>
  <si>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</si>
  <si>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</si>
  <si>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</si>
  <si>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</si>
  <si>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</si>
  <si>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</si>
  <si>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</si>
  <si>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</si>
  <si>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</si>
  <si>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</si>
  <si>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</si>
  <si>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</si>
  <si>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</si>
  <si>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</si>
  <si>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</si>
  <si>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</si>
  <si>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</si>
  <si>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</si>
  <si>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</si>
  <si>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</si>
  <si>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</si>
  <si>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</si>
  <si>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</si>
  <si>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</si>
  <si>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</si>
  <si>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</si>
  <si>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</si>
  <si>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</si>
  <si>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</si>
  <si>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</si>
  <si>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</si>
  <si>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</si>
  <si>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</si>
  <si>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</si>
  <si>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</si>
  <si>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</si>
  <si>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</si>
  <si>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</si>
  <si>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</si>
  <si>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</si>
  <si>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</si>
  <si>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</si>
  <si>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</si>
  <si>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</si>
  <si>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</si>
  <si>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</si>
  <si>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</si>
  <si>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</si>
  <si>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</si>
  <si>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</si>
  <si>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</si>
  <si>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</si>
  <si>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</si>
  <si>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</si>
  <si>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</si>
  <si>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</si>
  <si>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</si>
  <si>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</si>
  <si>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</si>
  <si>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</si>
  <si>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</si>
  <si>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</si>
  <si>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</si>
  <si>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</si>
  <si>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</si>
  <si>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</si>
  <si>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</si>
  <si>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</si>
  <si>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</si>
  <si>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</si>
  <si>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</si>
  <si>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</si>
  <si>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</si>
  <si>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</si>
  <si>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</si>
  <si>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</si>
  <si>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</si>
  <si>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</si>
  <si>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</si>
  <si>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</si>
  <si>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</si>
  <si>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</si>
  <si>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</si>
  <si>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</si>
  <si>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</si>
  <si>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</si>
  <si>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</si>
  <si>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</si>
  <si>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</si>
  <si>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</si>
  <si>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</si>
  <si>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</si>
  <si>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</si>
  <si>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</si>
  <si>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</si>
  <si>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</si>
  <si>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</si>
  <si>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</si>
  <si>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</si>
  <si>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</si>
  <si>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</si>
  <si>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</si>
  <si>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</si>
  <si>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</si>
  <si>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</si>
  <si>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</si>
  <si>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</si>
  <si>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</si>
  <si>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</si>
  <si>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</si>
  <si>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</si>
  <si>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</si>
  <si>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</si>
  <si>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</si>
  <si>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</si>
  <si>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</si>
  <si>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</si>
  <si>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</si>
  <si>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</si>
  <si>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</si>
  <si>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</si>
  <si>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</si>
  <si>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</si>
  <si>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</si>
  <si>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</si>
  <si>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</si>
  <si>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</si>
  <si>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</si>
  <si>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</si>
  <si>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</si>
  <si>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</si>
  <si>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</si>
  <si>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</si>
  <si>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</si>
  <si>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</si>
  <si>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</si>
  <si>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</si>
  <si>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</si>
  <si>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</si>
  <si>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</si>
  <si>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</si>
  <si>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</si>
  <si>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</si>
  <si>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</si>
  <si>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</si>
  <si>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</si>
  <si>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</si>
  <si>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</si>
  <si>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</si>
  <si>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</si>
  <si>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</si>
  <si>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</si>
  <si>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</si>
  <si>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</si>
  <si>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</si>
  <si>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</si>
  <si>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</si>
  <si>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</si>
  <si>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</si>
  <si>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</si>
  <si>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</si>
  <si>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</si>
  <si>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</si>
  <si>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</si>
  <si>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</si>
  <si>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</si>
  <si>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</si>
  <si>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</si>
  <si>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</si>
  <si>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</si>
  <si>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</si>
  <si>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</si>
  <si>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</si>
  <si>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</si>
  <si>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</si>
  <si>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</si>
  <si>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</si>
  <si>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</si>
  <si>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</si>
  <si>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</si>
  <si>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</si>
  <si>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</si>
  <si>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</si>
  <si>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</si>
  <si>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</si>
  <si>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</si>
  <si>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</si>
  <si>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</si>
  <si>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</si>
  <si>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</si>
  <si>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</si>
  <si>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</si>
  <si>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</si>
  <si>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</si>
  <si>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</si>
  <si>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</si>
  <si>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</si>
  <si>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</si>
  <si>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</si>
  <si>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</si>
  <si>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</si>
  <si>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</si>
  <si>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</si>
  <si>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</si>
  <si>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</si>
  <si>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</si>
  <si>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</si>
  <si>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</si>
  <si>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</si>
  <si>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</si>
  <si>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</si>
  <si>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</si>
  <si>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</si>
  <si>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</si>
  <si>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</si>
  <si>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</si>
  <si>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</si>
  <si>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</si>
  <si>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</si>
  <si>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</si>
  <si>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</si>
  <si>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</si>
  <si>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</si>
  <si>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</si>
  <si>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</si>
  <si>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</si>
  <si>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</si>
  <si>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</si>
  <si>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</si>
  <si>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</si>
  <si>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</si>
  <si>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</si>
  <si>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</si>
  <si>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</si>
  <si>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</si>
  <si>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</si>
  <si>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</si>
  <si>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</si>
  <si>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</si>
  <si>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</si>
  <si>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</si>
  <si>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</si>
  <si>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</si>
  <si>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</si>
  <si>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</si>
  <si>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</si>
  <si>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</si>
  <si>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</si>
  <si>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</si>
  <si>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</si>
  <si>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</si>
  <si>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</si>
  <si>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</si>
  <si>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</si>
  <si>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</si>
  <si>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</si>
  <si>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</si>
  <si>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</si>
  <si>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</si>
  <si>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</si>
  <si>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</si>
  <si>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</si>
  <si>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</si>
  <si>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</si>
  <si>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</si>
  <si>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</si>
  <si>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</si>
  <si>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</si>
  <si>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</si>
  <si>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</si>
  <si>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</si>
  <si>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</si>
  <si>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</si>
  <si>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</si>
  <si>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</si>
  <si>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</si>
  <si>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</si>
  <si>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</si>
  <si>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</si>
  <si>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</si>
  <si>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</si>
  <si>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</si>
  <si>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</si>
  <si>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</si>
  <si>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</si>
  <si>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</si>
  <si>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</si>
  <si>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</si>
  <si>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</si>
  <si>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</si>
  <si>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</si>
  <si>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</si>
  <si>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</si>
  <si>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</si>
  <si>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</si>
  <si>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</si>
  <si>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</si>
  <si>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</si>
  <si>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</si>
  <si>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</si>
  <si>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</si>
  <si>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</si>
  <si>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</si>
  <si>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</si>
  <si>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</si>
  <si>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</si>
  <si>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</si>
  <si>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</si>
  <si>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</si>
  <si>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</si>
  <si>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</si>
  <si>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</si>
  <si>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</si>
  <si>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</si>
  <si>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</si>
  <si>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</si>
  <si>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</si>
  <si>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</si>
  <si>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</si>
  <si>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</si>
  <si>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</si>
  <si>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</si>
  <si>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</si>
  <si>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</si>
  <si>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</si>
  <si>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</si>
  <si>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</si>
  <si>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</si>
  <si>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</si>
  <si>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</si>
  <si>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</si>
  <si>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</si>
  <si>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</si>
  <si>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</si>
  <si>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</si>
  <si>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</si>
  <si>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</si>
  <si>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</si>
  <si>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</si>
  <si>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</si>
  <si>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</si>
  <si>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</si>
  <si>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</si>
  <si>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</si>
  <si>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</si>
  <si>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</si>
  <si>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</si>
  <si>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</si>
  <si>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</si>
  <si>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</si>
  <si>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</si>
  <si>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</si>
  <si>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</si>
  <si>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</si>
  <si>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</si>
  <si>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</si>
  <si>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</si>
  <si>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</si>
  <si>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</si>
  <si>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</si>
  <si>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</si>
  <si>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</si>
  <si>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</si>
  <si>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</si>
  <si>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</si>
  <si>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</si>
  <si>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</si>
  <si>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</si>
  <si>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</si>
  <si>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</si>
  <si>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</si>
  <si>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</si>
  <si>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</si>
  <si>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</si>
  <si>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</si>
  <si>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</si>
  <si>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</si>
  <si>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</si>
  <si>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</si>
  <si>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</si>
  <si>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</si>
  <si>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</si>
  <si>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</si>
  <si>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</si>
  <si>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</si>
  <si>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</si>
  <si>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</si>
  <si>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</si>
  <si>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</si>
  <si>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</si>
  <si>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</si>
  <si>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</si>
  <si>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</si>
  <si>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</si>
  <si>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</si>
  <si>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</si>
  <si>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</si>
  <si>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</si>
  <si>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</si>
  <si>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</si>
  <si>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</si>
  <si>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</si>
  <si>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</si>
  <si>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</si>
  <si>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</si>
  <si>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</si>
  <si>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</si>
  <si>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</si>
  <si>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</si>
  <si>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</si>
  <si>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</si>
  <si>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</si>
  <si>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</si>
  <si>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</si>
  <si>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</si>
  <si>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</si>
  <si>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</si>
  <si>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</si>
  <si>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</si>
  <si>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</si>
  <si>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</si>
  <si>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</si>
  <si>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</si>
  <si>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</si>
  <si>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</si>
  <si>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</si>
  <si>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</si>
  <si>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</si>
  <si>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</si>
  <si>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</si>
  <si>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</si>
  <si>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</si>
  <si>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</si>
  <si>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</si>
  <si>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</si>
  <si>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</si>
  <si>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</si>
  <si>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</si>
  <si>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</si>
  <si>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</si>
  <si>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</si>
  <si>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</si>
  <si>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</si>
  <si>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</si>
  <si>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</si>
  <si>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</si>
  <si>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</si>
  <si>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</si>
  <si>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</si>
  <si>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</si>
  <si>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</si>
  <si>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</si>
  <si>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</si>
  <si>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</si>
  <si>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</si>
  <si>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</si>
  <si>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</si>
  <si>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</si>
  <si>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</si>
  <si>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</si>
  <si>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</si>
  <si>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</si>
  <si>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</si>
  <si>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</si>
  <si>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</si>
  <si>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</si>
  <si>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</si>
  <si>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</si>
  <si>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</si>
  <si>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</si>
  <si>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</si>
  <si>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</si>
  <si>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</si>
  <si>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</si>
  <si>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</si>
  <si>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</si>
  <si>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</si>
  <si>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</si>
  <si>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</si>
  <si>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</si>
  <si>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</si>
  <si>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</si>
  <si>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</si>
  <si>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</si>
  <si>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</si>
  <si>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</si>
  <si>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</si>
  <si>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</si>
  <si>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</si>
  <si>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</si>
  <si>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</si>
  <si>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</si>
  <si>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</si>
  <si>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</si>
  <si>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</si>
  <si>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</si>
  <si>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</si>
  <si>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</si>
  <si>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</si>
  <si>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</si>
  <si>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</si>
  <si>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</si>
  <si>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</si>
  <si>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</si>
  <si>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</si>
  <si>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</si>
  <si>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</si>
  <si>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</si>
  <si>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</si>
  <si>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</si>
  <si>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</si>
  <si>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</si>
  <si>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</si>
  <si>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</si>
  <si>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</si>
  <si>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</si>
  <si>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</si>
  <si>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</si>
  <si>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</si>
  <si>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</si>
  <si>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</si>
  <si>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</si>
  <si>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</si>
  <si>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</si>
  <si>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</si>
  <si>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</si>
  <si>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</si>
  <si>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</si>
  <si>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</si>
  <si>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</si>
  <si>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</si>
  <si>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</si>
  <si>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</si>
  <si>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</si>
  <si>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</si>
  <si>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</si>
  <si>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</si>
  <si>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</si>
  <si>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</si>
  <si>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</si>
  <si>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</si>
  <si>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</si>
  <si>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</si>
  <si>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</si>
  <si>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</si>
  <si>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</si>
  <si>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</si>
  <si>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</si>
  <si>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</si>
  <si>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</si>
  <si>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</si>
  <si>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</si>
  <si>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</si>
  <si>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</si>
  <si>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</si>
  <si>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</si>
  <si>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</si>
  <si>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</si>
  <si>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</si>
  <si>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</si>
  <si>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</si>
  <si>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</si>
  <si>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</si>
  <si>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</si>
  <si>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</si>
  <si>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</si>
  <si>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</si>
  <si>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</si>
  <si>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</si>
  <si>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</si>
  <si>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</si>
  <si>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</si>
  <si>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</si>
  <si>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</si>
  <si>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</si>
  <si>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</si>
  <si>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</si>
  <si>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</si>
  <si>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</si>
  <si>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</si>
  <si>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</si>
  <si>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</si>
  <si>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</si>
  <si>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</si>
  <si>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</si>
  <si>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</si>
  <si>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</si>
  <si>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</si>
  <si>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</si>
  <si>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</si>
  <si>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</si>
  <si>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</si>
  <si>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</si>
  <si>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</si>
  <si>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</si>
  <si>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</si>
  <si>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</si>
  <si>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</si>
  <si>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</si>
  <si>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</si>
  <si>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</si>
  <si>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</si>
  <si>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</si>
  <si>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</si>
  <si>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</si>
  <si>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</si>
  <si>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</si>
  <si>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</si>
  <si>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</si>
  <si>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</si>
  <si>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</si>
  <si>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</si>
  <si>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</si>
  <si>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</si>
  <si>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</si>
  <si>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</si>
  <si>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</si>
  <si>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</si>
  <si>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</si>
  <si>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</si>
  <si>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</si>
  <si>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</si>
  <si>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</si>
  <si>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</si>
  <si>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</si>
  <si>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</si>
  <si>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</si>
  <si>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</si>
  <si>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</si>
  <si>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</si>
  <si>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</si>
  <si>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</si>
  <si>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</si>
  <si>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</si>
  <si>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</si>
  <si>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</si>
  <si>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</si>
  <si>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</si>
  <si>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</si>
  <si>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</si>
  <si>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</si>
  <si>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</si>
  <si>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</si>
  <si>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</si>
  <si>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</si>
  <si>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</si>
  <si>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</si>
  <si>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</si>
  <si>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</si>
  <si>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</si>
  <si>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</si>
  <si>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</si>
  <si>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</si>
  <si>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</si>
  <si>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</si>
  <si>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</si>
  <si>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</si>
  <si>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</si>
  <si>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</si>
  <si>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</si>
  <si>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</si>
  <si>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</si>
  <si>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</si>
  <si>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</si>
  <si>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</si>
  <si>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</si>
  <si>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</si>
  <si>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</si>
  <si>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</si>
  <si>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</si>
  <si>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</si>
  <si>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</si>
  <si>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</si>
  <si>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</si>
  <si>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</si>
  <si>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</si>
  <si>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</si>
  <si>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</si>
  <si>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</si>
  <si>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</si>
  <si>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</si>
  <si>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</si>
  <si>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</si>
  <si>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</si>
  <si>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</si>
  <si>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</si>
  <si>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</si>
  <si>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</si>
  <si>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</si>
  <si>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</si>
  <si>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</si>
  <si>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</si>
  <si>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</si>
  <si>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</si>
  <si>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</si>
  <si>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</si>
  <si>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</si>
  <si>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</si>
  <si>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</si>
  <si>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</si>
  <si>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</si>
  <si>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</si>
  <si>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</si>
  <si>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</si>
  <si>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</si>
  <si>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</si>
  <si>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</si>
  <si>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</si>
  <si>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</si>
  <si>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</si>
  <si>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</si>
  <si>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</si>
  <si>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</si>
  <si>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</si>
  <si>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</si>
  <si>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</si>
  <si>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</si>
  <si>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</si>
  <si>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</si>
  <si>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</si>
  <si>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</si>
  <si>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</si>
  <si>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</si>
  <si>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</si>
  <si>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</si>
  <si>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</si>
  <si>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</si>
  <si>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</si>
  <si>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</si>
  <si>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</si>
  <si>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</si>
  <si>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</si>
  <si>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</si>
  <si>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</si>
  <si>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</si>
  <si>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</si>
  <si>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</si>
  <si>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</si>
  <si>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</si>
  <si>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</si>
  <si>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</si>
  <si>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</si>
  <si>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</si>
  <si>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</si>
  <si>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</si>
  <si>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</si>
  <si>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</si>
  <si>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</si>
  <si>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</si>
  <si>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</si>
  <si>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</si>
  <si>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</si>
  <si>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</si>
  <si>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</si>
  <si>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</si>
  <si>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</si>
  <si>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</si>
  <si>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</si>
  <si>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</si>
  <si>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</si>
  <si>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</si>
  <si>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</si>
  <si>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</si>
  <si>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</si>
  <si>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</si>
  <si>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</si>
  <si>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</si>
  <si>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</si>
  <si>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</si>
  <si>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</si>
  <si>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</si>
  <si>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</si>
  <si>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</si>
  <si>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</si>
  <si>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</si>
  <si>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</si>
  <si>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</si>
  <si>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</si>
  <si>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</si>
  <si>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</si>
  <si>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</si>
  <si>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</si>
  <si>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</si>
  <si>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</si>
  <si>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</si>
  <si>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</si>
  <si>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</si>
  <si>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</si>
  <si>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</si>
  <si>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</si>
  <si>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</si>
  <si>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</si>
  <si>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</si>
  <si>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</si>
  <si>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</si>
  <si>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</si>
  <si>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</si>
  <si>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</si>
  <si>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</si>
  <si>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</si>
  <si>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</si>
  <si>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</si>
  <si>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</si>
  <si>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</si>
  <si>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</si>
  <si>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</si>
  <si>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</si>
  <si>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</si>
  <si>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</si>
  <si>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</si>
  <si>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</si>
  <si>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</si>
  <si>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</si>
  <si>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</si>
  <si>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</si>
  <si>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</si>
  <si>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</si>
  <si>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</si>
  <si>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</si>
  <si>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</si>
  <si>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</si>
  <si>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</si>
  <si>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</si>
  <si>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</si>
  <si>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</si>
  <si>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</si>
  <si>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</si>
  <si>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</si>
  <si>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</si>
  <si>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</si>
  <si>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</si>
  <si>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</si>
  <si>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</si>
  <si>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</si>
  <si>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</si>
  <si>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</si>
  <si>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</si>
  <si>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</si>
  <si>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</si>
  <si>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</si>
  <si>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</si>
  <si>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</si>
  <si>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</si>
  <si>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</si>
  <si>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</si>
  <si>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</si>
  <si>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</si>
  <si>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</si>
  <si>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</si>
  <si>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</si>
  <si>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</si>
  <si>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</si>
  <si>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</si>
  <si>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</si>
  <si>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</si>
  <si>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</si>
  <si>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</si>
  <si>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</si>
  <si>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</si>
  <si>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</si>
  <si>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</si>
  <si>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</si>
  <si>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</si>
  <si>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</si>
  <si>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</si>
  <si>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</si>
  <si>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</si>
  <si>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</si>
  <si>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</si>
  <si>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</si>
  <si>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</si>
  <si>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</si>
  <si>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</si>
  <si>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</si>
  <si>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</si>
  <si>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</si>
  <si>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</si>
  <si>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</si>
  <si>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</si>
  <si>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</si>
  <si>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</si>
  <si>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</si>
  <si>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</si>
  <si>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</si>
  <si>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</si>
  <si>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</si>
  <si>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</si>
  <si>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</si>
  <si>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</si>
  <si>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</si>
  <si>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</si>
  <si>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</si>
  <si>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</si>
  <si>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</si>
  <si>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</si>
  <si>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</si>
  <si>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</si>
  <si>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</si>
  <si>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</si>
  <si>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</si>
  <si>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</si>
  <si>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</si>
  <si>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</si>
  <si>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</si>
  <si>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</si>
  <si>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</si>
  <si>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</si>
  <si>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</si>
  <si>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</si>
  <si>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</si>
  <si>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</si>
  <si>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</si>
  <si>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</si>
  <si>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</si>
  <si>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</si>
  <si>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</si>
  <si>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</si>
  <si>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</si>
  <si>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</si>
  <si>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</si>
  <si>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</si>
  <si>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</si>
  <si>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</si>
  <si>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</si>
  <si>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</si>
  <si>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</si>
  <si>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</si>
  <si>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</si>
  <si>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</si>
  <si>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</si>
  <si>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</si>
  <si>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</si>
  <si>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</si>
  <si>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</si>
  <si>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</si>
  <si>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</si>
  <si>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</si>
  <si>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</si>
  <si>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</si>
  <si>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</si>
  <si>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</si>
  <si>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</si>
  <si>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</si>
  <si>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</si>
  <si>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</si>
  <si>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</si>
  <si>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</si>
  <si>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</si>
  <si>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</si>
  <si>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</si>
  <si>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</si>
  <si>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</si>
  <si>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</si>
  <si>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</si>
  <si>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</si>
  <si>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</si>
  <si>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</si>
  <si>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</si>
  <si>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</si>
  <si>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</si>
  <si>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</si>
  <si>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</si>
  <si>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</si>
  <si>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</si>
  <si>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</si>
  <si>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</si>
  <si>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</si>
  <si>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</si>
  <si>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</si>
  <si>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</si>
  <si>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</si>
  <si>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</si>
  <si>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</si>
  <si>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</si>
  <si>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</si>
  <si>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</si>
  <si>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</si>
  <si>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</si>
  <si>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</si>
  <si>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</si>
  <si>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</si>
  <si>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</si>
  <si>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</si>
  <si>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</si>
  <si>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</si>
  <si>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</si>
  <si>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</si>
  <si>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</si>
  <si>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</si>
  <si>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</si>
  <si>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</si>
  <si>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</si>
  <si>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</si>
  <si>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</si>
  <si>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</si>
  <si>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</si>
  <si>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</si>
  <si>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</si>
  <si>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</si>
  <si>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</si>
  <si>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</si>
  <si>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</si>
  <si>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</si>
  <si>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</si>
  <si>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</si>
  <si>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</si>
  <si>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</si>
  <si>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</si>
  <si>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</si>
  <si>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</si>
  <si>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</si>
  <si>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</si>
  <si>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</si>
  <si>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</si>
  <si>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</si>
  <si>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</si>
  <si>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</si>
  <si>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</si>
  <si>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</si>
  <si>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</si>
  <si>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</si>
  <si>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</si>
  <si>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</si>
  <si>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</si>
  <si>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</si>
  <si>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</si>
  <si>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</si>
  <si>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</si>
  <si>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</si>
  <si>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</si>
  <si>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</si>
  <si>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</si>
  <si>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</si>
  <si>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</si>
  <si>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</si>
  <si>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</si>
  <si>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</si>
  <si>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</si>
  <si>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</si>
  <si>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</si>
  <si>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</si>
  <si>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</si>
  <si>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</si>
  <si>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</si>
  <si>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</si>
  <si>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</si>
  <si>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</si>
  <si>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</si>
  <si>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</si>
  <si>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</si>
  <si>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</si>
  <si>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</si>
  <si>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</si>
  <si>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</si>
  <si>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</si>
  <si>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</si>
  <si>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</si>
  <si>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</si>
  <si>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</si>
  <si>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</si>
  <si>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</si>
  <si>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</si>
  <si>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</si>
  <si>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</si>
  <si>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</si>
  <si>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</si>
  <si>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</si>
  <si>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</si>
  <si>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</si>
  <si>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</si>
  <si>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</si>
  <si>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</si>
  <si>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</si>
  <si>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</si>
  <si>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</si>
  <si>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</si>
  <si>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</si>
  <si>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</si>
  <si>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</si>
  <si>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</si>
  <si>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</si>
  <si>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</si>
  <si>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</si>
  <si>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</si>
  <si>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</si>
  <si>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</si>
  <si>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</si>
  <si>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</si>
  <si>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</si>
  <si>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</si>
  <si>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</si>
  <si>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</si>
  <si>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</si>
  <si>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</si>
  <si>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</si>
  <si>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</si>
  <si>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</si>
  <si>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</si>
  <si>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</si>
  <si>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</si>
  <si>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</si>
  <si>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</si>
  <si>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</si>
  <si>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</si>
  <si>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</si>
  <si>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</si>
  <si>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</si>
  <si>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</si>
  <si>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</si>
  <si>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</si>
  <si>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</si>
  <si>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</si>
  <si>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</si>
  <si>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</si>
  <si>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</si>
  <si>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</si>
  <si>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</si>
  <si>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</si>
  <si>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</si>
  <si>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</si>
  <si>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</si>
  <si>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</si>
  <si>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</si>
  <si>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</si>
  <si>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</si>
  <si>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</si>
  <si>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</si>
  <si>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</si>
  <si>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</si>
  <si>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</si>
  <si>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</si>
  <si>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</si>
  <si>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</si>
  <si>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</si>
  <si>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</si>
  <si>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</si>
  <si>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</si>
  <si>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</si>
  <si>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</si>
  <si>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</si>
  <si>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</si>
  <si>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</si>
  <si>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</si>
  <si>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</si>
  <si>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</si>
  <si>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</si>
  <si>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</si>
  <si>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</si>
  <si>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</si>
  <si>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</si>
  <si>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</si>
  <si>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</si>
  <si>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</si>
  <si>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</si>
  <si>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</si>
  <si>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</si>
  <si>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</si>
  <si>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</si>
  <si>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</si>
  <si>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</si>
  <si>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</si>
  <si>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</si>
  <si>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</si>
  <si>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</si>
  <si>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</si>
  <si>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</si>
  <si>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</si>
  <si>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</si>
  <si>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</si>
  <si>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</si>
  <si>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</si>
  <si>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</si>
  <si>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</si>
  <si>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</si>
  <si>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</si>
  <si>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</si>
  <si>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</si>
  <si>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</si>
  <si>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</si>
  <si>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</si>
  <si>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</si>
  <si>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</si>
  <si>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</si>
  <si>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</si>
  <si>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</si>
  <si>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</si>
  <si>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</si>
  <si>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</si>
  <si>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</si>
  <si>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</si>
  <si>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</si>
  <si>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</si>
  <si>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</si>
  <si>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</si>
  <si>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</si>
  <si>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</si>
  <si>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</si>
  <si>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</si>
  <si>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</si>
  <si>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</si>
  <si>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</si>
  <si>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</si>
  <si>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</si>
  <si>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</si>
  <si>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</si>
  <si>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</si>
  <si>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</si>
  <si>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</si>
  <si>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</si>
  <si>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</si>
  <si>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</si>
  <si>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</si>
  <si>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</si>
  <si>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</si>
  <si>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</si>
  <si>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</si>
  <si>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</si>
  <si>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</si>
  <si>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</si>
  <si>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</si>
  <si>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</si>
  <si>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</si>
  <si>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</si>
  <si>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</si>
  <si>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</si>
  <si>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</si>
  <si>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</si>
  <si>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</si>
  <si>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</si>
  <si>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</si>
  <si>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</si>
  <si>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</si>
  <si>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</si>
  <si>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</si>
  <si>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</si>
  <si>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</si>
  <si>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</si>
  <si>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</si>
  <si>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</si>
  <si>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</si>
  <si>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</si>
  <si>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</si>
  <si>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</si>
  <si>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</si>
  <si>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</si>
  <si>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</si>
  <si>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</si>
  <si>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</si>
  <si>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</si>
  <si>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</si>
  <si>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</si>
  <si>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</si>
  <si>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</si>
  <si>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</si>
  <si>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</si>
  <si>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</si>
  <si>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</si>
  <si>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</si>
  <si>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</si>
  <si>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</si>
  <si>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</si>
  <si>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</si>
  <si>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</si>
  <si>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</si>
  <si>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</si>
  <si>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</si>
  <si>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</si>
  <si>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</si>
  <si>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</si>
  <si>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</si>
  <si>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</si>
  <si>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</si>
  <si>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</si>
  <si>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</si>
  <si>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</si>
  <si>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</si>
  <si>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</si>
  <si>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</si>
  <si>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</si>
  <si>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</si>
  <si>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</si>
  <si>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</si>
  <si>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</si>
  <si>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</si>
  <si>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</si>
  <si>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</si>
  <si>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</si>
  <si>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</si>
  <si>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</si>
  <si>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</si>
  <si>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</si>
  <si>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</si>
  <si>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</si>
  <si>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</si>
  <si>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</si>
  <si>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</si>
  <si>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</si>
  <si>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</si>
  <si>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</si>
  <si>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</si>
  <si>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</si>
  <si>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</si>
  <si>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</si>
  <si>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</si>
  <si>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</si>
  <si>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</si>
  <si>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</si>
  <si>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</si>
  <si>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</si>
  <si>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</si>
  <si>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</si>
  <si>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</si>
  <si>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</si>
  <si>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</si>
  <si>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</si>
  <si>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</si>
  <si>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</si>
  <si>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</si>
  <si>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</si>
  <si>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</si>
  <si>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</si>
  <si>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</si>
  <si>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</si>
  <si>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</si>
  <si>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</si>
  <si>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</si>
  <si>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</si>
  <si>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</si>
  <si>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</si>
  <si>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</si>
  <si>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</si>
  <si>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</si>
  <si>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</si>
  <si>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</si>
  <si>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</si>
  <si>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</si>
  <si>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</si>
  <si>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</si>
  <si>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</si>
  <si>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</si>
  <si>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</si>
  <si>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</si>
  <si>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</si>
  <si>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</si>
  <si>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</si>
  <si>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</si>
  <si>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</si>
  <si>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</si>
  <si>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</si>
  <si>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</si>
  <si>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</si>
  <si>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</si>
  <si>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</si>
  <si>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</si>
  <si>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</si>
  <si>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</si>
  <si>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</si>
  <si>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</si>
  <si>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</si>
  <si>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</si>
  <si>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</si>
  <si>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</si>
  <si>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</si>
  <si>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</si>
  <si>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</si>
  <si>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</si>
  <si>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</si>
  <si>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</si>
  <si>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</si>
  <si>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</si>
  <si>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</si>
  <si>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</si>
  <si>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</si>
  <si>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</si>
  <si>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</si>
  <si>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</si>
  <si>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</si>
  <si>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</si>
  <si>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</si>
  <si>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</si>
  <si>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</si>
  <si>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</si>
  <si>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</si>
  <si>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</si>
  <si>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</si>
  <si>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</si>
  <si>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</si>
  <si>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</si>
  <si>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</si>
  <si>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</si>
  <si>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</si>
  <si>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</si>
  <si>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</si>
  <si>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</si>
  <si>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</si>
  <si>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</si>
  <si>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</si>
  <si>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</si>
  <si>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</si>
  <si>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</si>
  <si>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</si>
  <si>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</si>
  <si>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</si>
  <si>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</si>
  <si>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</si>
  <si>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</si>
  <si>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</si>
  <si>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</si>
  <si>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</si>
  <si>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</si>
  <si>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</si>
  <si>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</si>
  <si>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</si>
  <si>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</si>
  <si>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</si>
  <si>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</si>
  <si>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</si>
  <si>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</si>
  <si>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</si>
  <si>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</si>
  <si>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</si>
  <si>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</si>
  <si>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</si>
  <si>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</si>
  <si>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</si>
  <si>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</si>
  <si>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</si>
  <si>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</si>
  <si>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</si>
  <si>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</si>
  <si>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</si>
  <si>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</si>
  <si>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</si>
  <si>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</si>
  <si>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</si>
  <si>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</si>
  <si>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</si>
  <si>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</si>
  <si>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</si>
  <si>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</si>
  <si>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</si>
  <si>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</si>
  <si>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</si>
  <si>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</si>
  <si>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</si>
  <si>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</si>
  <si>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</si>
  <si>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</si>
  <si>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</si>
  <si>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</si>
  <si>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</si>
  <si>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</si>
  <si>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</si>
  <si>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</si>
  <si>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</si>
  <si>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</si>
  <si>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</si>
  <si>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</si>
  <si>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</si>
  <si>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</si>
  <si>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</si>
  <si>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</si>
  <si>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</si>
  <si>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</si>
  <si>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</si>
  <si>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</si>
  <si>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</si>
  <si>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</si>
  <si>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</si>
  <si>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</si>
  <si>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</si>
  <si>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</si>
  <si>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</si>
  <si>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</si>
  <si>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</si>
  <si>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</si>
  <si>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</si>
  <si>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</si>
  <si>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</si>
  <si>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</si>
  <si>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</si>
  <si>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</si>
  <si>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</si>
  <si>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</si>
  <si>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</si>
  <si>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</si>
  <si>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</si>
  <si>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</si>
  <si>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</si>
  <si>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</si>
  <si>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</si>
  <si>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</si>
  <si>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</si>
  <si>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</si>
  <si>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</si>
  <si>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</si>
  <si>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</si>
  <si>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</si>
  <si>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</si>
  <si>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</si>
  <si>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</si>
  <si>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</si>
  <si>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</si>
  <si>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</si>
  <si>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</si>
  <si>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</si>
  <si>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</si>
  <si>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</si>
  <si>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</si>
  <si>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</si>
  <si>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</si>
  <si>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</si>
  <si>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</si>
  <si>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</si>
  <si>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</si>
  <si>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</si>
  <si>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</si>
  <si>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</si>
  <si>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</si>
  <si>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</si>
  <si>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</si>
  <si>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</si>
  <si>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</si>
  <si>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</si>
  <si>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</si>
  <si>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</si>
  <si>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</si>
  <si>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</si>
  <si>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</si>
  <si>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</si>
  <si>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</si>
  <si>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</si>
  <si>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</si>
  <si>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</si>
  <si>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</si>
  <si>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</si>
  <si>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</si>
  <si>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</si>
  <si>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</si>
  <si>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</si>
  <si>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</si>
  <si>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</si>
  <si>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</si>
  <si>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</si>
  <si>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</si>
  <si>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</si>
  <si>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</si>
  <si>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</si>
  <si>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</si>
  <si>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</si>
  <si>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</si>
  <si>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</si>
  <si>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</si>
  <si>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</si>
  <si>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</si>
  <si>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</si>
  <si>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</si>
  <si>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</si>
  <si>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</si>
  <si>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</si>
  <si>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</si>
  <si>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</si>
  <si>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</si>
  <si>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</si>
  <si>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</si>
  <si>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</si>
  <si>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</si>
  <si>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</si>
  <si>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</si>
  <si>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</si>
  <si>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</si>
  <si>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</si>
  <si>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</si>
  <si>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</si>
  <si>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</si>
  <si>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</si>
  <si>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</si>
  <si>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</si>
  <si>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</si>
  <si>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</si>
  <si>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</si>
  <si>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</si>
  <si>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</si>
  <si>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</si>
  <si>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</si>
  <si>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</si>
  <si>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</si>
  <si>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</si>
  <si>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</si>
  <si>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</si>
  <si>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</si>
  <si>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</si>
  <si>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</si>
  <si>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</si>
  <si>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</si>
  <si>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</si>
  <si>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</si>
  <si>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</si>
  <si>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</si>
  <si>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</si>
  <si>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</si>
  <si>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</si>
  <si>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</si>
  <si>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</si>
  <si>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</si>
  <si>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</si>
  <si>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</si>
  <si>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</si>
  <si>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</si>
  <si>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</si>
  <si>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</si>
  <si>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</si>
  <si>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</si>
  <si>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</si>
  <si>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</si>
  <si>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</si>
  <si>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</si>
  <si>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</si>
  <si>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</si>
  <si>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</si>
  <si>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</si>
  <si>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</si>
  <si>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</si>
  <si>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</si>
  <si>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</si>
  <si>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</si>
  <si>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</si>
  <si>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</si>
  <si>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</si>
  <si>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</si>
  <si>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</si>
  <si>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</si>
  <si>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</si>
  <si>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</si>
  <si>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</si>
  <si>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</si>
  <si>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</si>
  <si>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</si>
  <si>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</si>
  <si>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</si>
  <si>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</si>
  <si>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</si>
  <si>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</si>
  <si>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</si>
  <si>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</si>
  <si>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</si>
  <si>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</si>
  <si>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</si>
  <si>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</si>
  <si>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</si>
  <si>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</si>
  <si>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</si>
  <si>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</si>
  <si>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</si>
  <si>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</si>
  <si>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</si>
  <si>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</si>
  <si>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</si>
  <si>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</si>
  <si>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</si>
  <si>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</si>
  <si>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</si>
  <si>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</si>
  <si>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</si>
  <si>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</si>
  <si>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</si>
  <si>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</si>
  <si>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</si>
  <si>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</si>
  <si>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</si>
  <si>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</si>
  <si>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</si>
  <si>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</si>
  <si>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</si>
  <si>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</si>
  <si>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</si>
  <si>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</si>
  <si>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</si>
  <si>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</si>
  <si>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</si>
  <si>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</si>
  <si>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</si>
  <si>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</si>
  <si>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</si>
  <si>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</si>
  <si>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</si>
  <si>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</si>
  <si>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</si>
  <si>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</si>
  <si>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</si>
  <si>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</si>
  <si>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</si>
  <si>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</si>
  <si>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</si>
  <si>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</si>
  <si>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</si>
  <si>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</si>
  <si>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</si>
  <si>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</si>
  <si>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</si>
  <si>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</si>
  <si>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</si>
  <si>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</si>
  <si>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</si>
  <si>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</si>
  <si>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</si>
  <si>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</si>
  <si>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</si>
  <si>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</si>
  <si>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</si>
  <si>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</si>
  <si>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</si>
  <si>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</si>
  <si>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</si>
  <si>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</si>
  <si>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</si>
  <si>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</si>
  <si>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</si>
  <si>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</si>
  <si>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</si>
  <si>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</si>
  <si>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</si>
  <si>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</si>
  <si>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</si>
  <si>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</si>
  <si>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</si>
  <si>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</si>
  <si>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</si>
  <si>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</si>
  <si>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</si>
  <si>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</si>
  <si>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</si>
  <si>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</si>
  <si>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</si>
  <si>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</si>
  <si>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</si>
  <si>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</si>
  <si>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</si>
  <si>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</si>
  <si>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</si>
  <si>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</si>
  <si>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</si>
  <si>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</si>
  <si>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</si>
  <si>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</si>
  <si>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</si>
  <si>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</si>
  <si>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</si>
  <si>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</si>
  <si>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</si>
  <si>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</si>
  <si>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</si>
  <si>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</si>
  <si>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</si>
  <si>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</si>
  <si>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</si>
  <si>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</si>
  <si>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</si>
  <si>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</si>
  <si>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</si>
  <si>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</si>
  <si>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</si>
  <si>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</si>
  <si>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</si>
  <si>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</si>
  <si>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</si>
  <si>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</si>
  <si>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</si>
  <si>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</si>
  <si>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</si>
  <si>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</si>
  <si>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</si>
  <si>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</si>
  <si>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</si>
  <si>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</si>
  <si>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</si>
  <si>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</si>
  <si>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</si>
  <si>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</si>
  <si>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</si>
  <si>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</si>
  <si>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</si>
  <si>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</si>
  <si>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</si>
  <si>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</si>
  <si>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</si>
  <si>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</si>
  <si>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</si>
  <si>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</si>
  <si>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</si>
  <si>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</si>
  <si>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</si>
  <si>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</si>
  <si>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</si>
  <si>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</si>
  <si>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</si>
  <si>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</si>
  <si>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</si>
  <si>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</si>
  <si>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</si>
  <si>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</si>
  <si>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</si>
  <si>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</si>
  <si>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</si>
  <si>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</si>
  <si>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</si>
  <si>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</si>
  <si>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</si>
  <si>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</si>
  <si>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</si>
  <si>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</si>
  <si>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</si>
  <si>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</si>
  <si>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</si>
  <si>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</si>
  <si>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</si>
  <si>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</si>
  <si>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</si>
  <si>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</si>
  <si>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</si>
  <si>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</si>
  <si>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</si>
  <si>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</si>
  <si>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</si>
  <si>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</si>
  <si>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</si>
  <si>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</si>
  <si>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</si>
  <si>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</si>
  <si>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</si>
  <si>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</si>
  <si>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</si>
  <si>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</si>
  <si>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</si>
  <si>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</si>
  <si>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</si>
  <si>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</si>
  <si>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</si>
  <si>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</si>
  <si>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</si>
  <si>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</si>
  <si>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</si>
  <si>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</si>
  <si>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</si>
  <si>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</si>
  <si>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</si>
  <si>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</si>
  <si>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</si>
  <si>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</si>
  <si>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</si>
  <si>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</si>
  <si>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</si>
  <si>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</si>
  <si>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</si>
  <si>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</si>
  <si>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</si>
  <si>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</si>
  <si>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</si>
  <si>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</si>
  <si>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</si>
  <si>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</si>
  <si>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</si>
  <si>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</si>
  <si>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</si>
  <si>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</si>
  <si>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</si>
  <si>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</si>
  <si>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</si>
  <si>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</si>
  <si>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</si>
  <si>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</si>
  <si>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</si>
  <si>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</si>
  <si>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</si>
  <si>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</si>
  <si>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</si>
  <si>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</si>
  <si>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</si>
  <si>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</si>
  <si>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</si>
  <si>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</si>
  <si>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</si>
  <si>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</si>
  <si>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</si>
  <si>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</si>
  <si>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</si>
  <si>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</si>
  <si>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</si>
  <si>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</si>
  <si>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</si>
  <si>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</si>
  <si>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</si>
  <si>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</si>
  <si>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</si>
  <si>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</si>
  <si>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</si>
  <si>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</si>
  <si>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</si>
  <si>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</si>
  <si>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</si>
  <si>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</si>
  <si>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</si>
  <si>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</si>
  <si>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</si>
  <si>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</si>
  <si>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</si>
  <si>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</si>
  <si>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</si>
  <si>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</si>
  <si>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</si>
  <si>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</si>
  <si>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</si>
  <si>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</si>
  <si>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</si>
  <si>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</si>
  <si>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</si>
  <si>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</si>
  <si>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</si>
  <si>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</si>
  <si>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</si>
  <si>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</si>
  <si>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</si>
  <si>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</si>
  <si>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</si>
  <si>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</si>
  <si>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</si>
  <si>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</si>
  <si>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</si>
  <si>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</si>
  <si>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</si>
  <si>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</si>
  <si>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</si>
  <si>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</si>
  <si>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</si>
  <si>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</si>
  <si>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</si>
  <si>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</si>
  <si>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</si>
  <si>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</si>
  <si>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</si>
  <si>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</si>
  <si>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</si>
  <si>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</si>
  <si>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</si>
  <si>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</si>
  <si>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</si>
  <si>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</si>
  <si>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</si>
  <si>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</si>
  <si>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</si>
  <si>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</si>
  <si>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</si>
  <si>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</si>
  <si>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</si>
  <si>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</si>
  <si>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</si>
  <si>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</si>
  <si>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</si>
  <si>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</si>
  <si>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</si>
  <si>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</si>
  <si>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</si>
  <si>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</si>
  <si>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</si>
  <si>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</si>
  <si>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</si>
  <si>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</si>
  <si>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</si>
  <si>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</si>
  <si>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</si>
  <si>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</si>
  <si>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</si>
  <si>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</si>
  <si>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</si>
  <si>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</si>
  <si>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</si>
  <si>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</si>
  <si>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</si>
  <si>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</si>
  <si>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</si>
  <si>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</si>
  <si>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</si>
  <si>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</si>
  <si>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</si>
  <si>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</si>
  <si>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</si>
  <si>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</si>
  <si>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</si>
  <si>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</si>
  <si>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</si>
  <si>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</si>
  <si>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</si>
  <si>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</si>
  <si>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</si>
  <si>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</si>
  <si>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</si>
  <si>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</si>
  <si>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</si>
  <si>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</si>
  <si>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</si>
  <si>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</si>
  <si>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</si>
  <si>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</si>
  <si>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</si>
  <si>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</si>
  <si>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</si>
  <si>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</si>
  <si>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</si>
  <si>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</si>
  <si>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</si>
  <si>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</si>
  <si>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</si>
  <si>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</si>
  <si>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</si>
  <si>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</si>
  <si>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</si>
  <si>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</si>
  <si>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</si>
  <si>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</si>
  <si>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</si>
  <si>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</si>
  <si>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</si>
  <si>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</si>
  <si>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</si>
  <si>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</si>
  <si>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</si>
  <si>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</si>
  <si>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</si>
  <si>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</si>
  <si>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</si>
  <si>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</si>
  <si>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</si>
  <si>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</si>
  <si>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</si>
  <si>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</si>
  <si>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</si>
  <si>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</si>
  <si>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</si>
  <si>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</si>
  <si>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</si>
  <si>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</si>
  <si>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</si>
  <si>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</si>
  <si>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</si>
  <si>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</si>
  <si>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</si>
  <si>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</si>
  <si>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</si>
  <si>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</si>
  <si>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</si>
  <si>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</si>
  <si>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</si>
  <si>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</si>
  <si>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</si>
  <si>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</si>
  <si>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</si>
  <si>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</si>
  <si>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</si>
  <si>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</si>
  <si>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</si>
  <si>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</si>
  <si>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</si>
  <si>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</si>
  <si>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</si>
  <si>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</si>
  <si>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</si>
  <si>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</si>
  <si>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</si>
  <si>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</si>
  <si>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</si>
  <si>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</si>
  <si>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</si>
  <si>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</si>
  <si>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</si>
  <si>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</si>
  <si>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</si>
  <si>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</si>
  <si>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</si>
  <si>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</si>
  <si>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</si>
  <si>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</si>
  <si>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</si>
  <si>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</si>
  <si>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</si>
  <si>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</si>
  <si>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</si>
  <si>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</si>
  <si>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</si>
  <si>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</si>
  <si>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</si>
  <si>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</si>
  <si>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</si>
  <si>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</si>
  <si>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</si>
  <si>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</si>
  <si>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</si>
  <si>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</si>
  <si>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</si>
  <si>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</si>
  <si>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</si>
  <si>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</si>
  <si>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</si>
  <si>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</si>
  <si>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</si>
  <si>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</si>
  <si>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</si>
  <si>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</si>
  <si>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</si>
  <si>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</si>
  <si>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</si>
  <si>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</si>
  <si>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</si>
  <si>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</si>
  <si>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</si>
  <si>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</si>
  <si>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</si>
  <si>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</si>
  <si>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</si>
  <si>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</si>
  <si>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</si>
  <si>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</si>
  <si>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</si>
  <si>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</si>
  <si>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</si>
  <si>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</si>
  <si>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</si>
  <si>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</si>
  <si>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</si>
  <si>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</si>
  <si>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</si>
  <si>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</si>
  <si>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</si>
  <si>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</si>
  <si>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</si>
  <si>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</si>
  <si>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</si>
  <si>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</si>
  <si>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</si>
  <si>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</si>
  <si>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</si>
  <si>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</si>
  <si>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</si>
  <si>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</si>
  <si>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</si>
  <si>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</si>
  <si>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</si>
  <si>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</si>
  <si>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</si>
  <si>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</si>
  <si>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</si>
  <si>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</si>
  <si>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</si>
  <si>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</si>
  <si>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</si>
  <si>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</si>
  <si>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</si>
  <si>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</si>
  <si>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</si>
  <si>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</si>
  <si>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</si>
  <si>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</si>
  <si>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</si>
  <si>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</si>
  <si>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</si>
  <si>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</si>
  <si>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</si>
  <si>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</si>
  <si>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</si>
  <si>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</si>
  <si>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</si>
  <si>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</si>
  <si>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</si>
  <si>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</si>
  <si>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</si>
  <si>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</si>
  <si>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</si>
  <si>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</si>
  <si>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</si>
  <si>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</si>
  <si>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</si>
  <si>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</si>
  <si>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</si>
  <si>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</si>
  <si>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</si>
  <si>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</si>
  <si>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</si>
  <si>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</si>
  <si>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</si>
  <si>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</si>
  <si>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</si>
  <si>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</si>
  <si>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</si>
  <si>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</si>
  <si>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</si>
  <si>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</si>
  <si>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</si>
  <si>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</si>
  <si>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</si>
  <si>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</si>
  <si>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</si>
  <si>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</si>
  <si>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</si>
  <si>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</si>
  <si>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</si>
  <si>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</si>
  <si>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</si>
  <si>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</si>
  <si>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</si>
  <si>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</si>
  <si>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</si>
  <si>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</si>
  <si>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</si>
  <si>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</si>
  <si>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</si>
  <si>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</si>
  <si>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</si>
  <si>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</si>
  <si>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</si>
  <si>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</si>
  <si>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</si>
  <si>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</si>
  <si>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</si>
  <si>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</si>
  <si>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</si>
  <si>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</si>
  <si>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</si>
  <si>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</si>
  <si>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</si>
  <si>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</si>
  <si>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</si>
  <si>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</si>
  <si>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</si>
  <si>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</si>
  <si>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</si>
  <si>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</si>
  <si>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</si>
  <si>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</si>
  <si>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</si>
  <si>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</si>
  <si>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</si>
  <si>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</si>
  <si>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</si>
  <si>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</si>
  <si>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</si>
  <si>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</si>
  <si>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</si>
  <si>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</si>
  <si>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</si>
  <si>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</si>
  <si>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</si>
  <si>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</si>
  <si>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</si>
  <si>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</si>
  <si>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</si>
  <si>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</si>
  <si>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</si>
  <si>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</si>
  <si>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</si>
  <si>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</si>
  <si>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</si>
  <si>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</si>
  <si>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</si>
  <si>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</si>
  <si>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</si>
  <si>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</si>
  <si>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</si>
  <si>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</si>
  <si>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</si>
  <si>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</si>
  <si>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</si>
  <si>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</si>
  <si>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</si>
  <si>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</si>
  <si>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</si>
  <si>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</si>
  <si>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</si>
  <si>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</si>
  <si>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</si>
  <si>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</si>
  <si>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</si>
  <si>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</si>
  <si>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</si>
  <si>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</si>
  <si>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</si>
  <si>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</si>
  <si>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</si>
  <si>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</si>
  <si>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</si>
  <si>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</si>
  <si>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</si>
  <si>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</si>
  <si>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</si>
  <si>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</si>
  <si>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</si>
  <si>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</si>
  <si>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</si>
  <si>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</si>
  <si>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</si>
  <si>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</si>
  <si>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</si>
  <si>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</si>
  <si>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</si>
  <si>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</si>
  <si>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</si>
  <si>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</si>
  <si>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</si>
  <si>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</si>
  <si>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</si>
  <si>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</si>
  <si>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</si>
  <si>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</si>
  <si>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</si>
  <si>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</si>
  <si>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</si>
  <si>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</si>
  <si>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</si>
  <si>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</si>
  <si>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</si>
  <si>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</si>
  <si>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</si>
  <si>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</si>
  <si>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</si>
  <si>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</si>
  <si>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</si>
  <si>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</si>
  <si>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</si>
  <si>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</si>
  <si>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</si>
  <si>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</si>
  <si>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</si>
  <si>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</si>
  <si>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</si>
  <si>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</si>
  <si>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</si>
  <si>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</si>
  <si>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</si>
  <si>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</si>
  <si>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</si>
  <si>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</si>
  <si>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</si>
  <si>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</si>
  <si>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</si>
  <si>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</si>
  <si>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</si>
  <si>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</si>
  <si>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</si>
  <si>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</si>
  <si>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</si>
  <si>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</si>
  <si>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</si>
  <si>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</si>
  <si>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</si>
  <si>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</si>
  <si>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</si>
  <si>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</si>
  <si>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</si>
  <si>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</si>
  <si>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</si>
  <si>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</si>
  <si>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</si>
  <si>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</si>
  <si>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</si>
  <si>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</si>
  <si>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</si>
  <si>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</si>
  <si>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</si>
  <si>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</si>
  <si>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</si>
  <si>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</si>
  <si>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</si>
  <si>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</si>
  <si>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</si>
  <si>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</si>
  <si>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</si>
  <si>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</si>
  <si>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</si>
  <si>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</si>
  <si>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</si>
  <si>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</si>
  <si>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</si>
  <si>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</si>
  <si>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</si>
  <si>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</si>
  <si>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</si>
  <si>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</si>
  <si>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</si>
  <si>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</si>
  <si>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</si>
  <si>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</si>
  <si>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</si>
  <si>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</si>
  <si>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</si>
  <si>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</si>
  <si>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</si>
  <si>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</si>
  <si>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</si>
  <si>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</si>
  <si>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</si>
  <si>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</si>
  <si>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</si>
  <si>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</si>
  <si>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</si>
  <si>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</si>
  <si>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</si>
  <si>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</si>
  <si>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</si>
  <si>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</si>
  <si>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</si>
  <si>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</si>
  <si>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</si>
  <si>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</si>
  <si>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</si>
  <si>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</si>
  <si>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</si>
  <si>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</si>
  <si>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</si>
  <si>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</si>
  <si>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</si>
  <si>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</si>
  <si>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</si>
  <si>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</si>
  <si>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</si>
  <si>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</si>
  <si>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</si>
  <si>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</si>
  <si>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</si>
  <si>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</si>
  <si>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</si>
  <si>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</si>
  <si>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</si>
  <si>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</si>
  <si>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</si>
  <si>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</si>
  <si>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</si>
  <si>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</si>
  <si>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</si>
  <si>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</si>
  <si>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</si>
  <si>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</si>
  <si>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</si>
  <si>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</si>
  <si>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</si>
  <si>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</si>
  <si>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</si>
  <si>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</si>
  <si>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</si>
  <si>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</si>
  <si>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</si>
  <si>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</si>
  <si>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</si>
  <si>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</si>
  <si>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</si>
  <si>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</si>
  <si>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</si>
  <si>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</si>
  <si>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</si>
  <si>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</si>
  <si>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</si>
  <si>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</si>
  <si>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</si>
  <si>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</si>
  <si>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</si>
  <si>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</si>
  <si>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</si>
  <si>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</si>
  <si>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</si>
  <si>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</si>
  <si>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</si>
  <si>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</si>
  <si>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</si>
  <si>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</si>
  <si>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</si>
  <si>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</si>
  <si>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</si>
  <si>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</si>
  <si>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</si>
  <si>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</si>
  <si>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</si>
  <si>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</si>
  <si>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</si>
  <si>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</si>
  <si>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</si>
  <si>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</si>
  <si>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</si>
  <si>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</si>
  <si>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</si>
  <si>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</si>
  <si>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</si>
  <si>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</si>
  <si>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</si>
  <si>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</si>
  <si>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</si>
  <si>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</si>
  <si>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</si>
  <si>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</si>
  <si>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</si>
  <si>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</si>
  <si>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</si>
  <si>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</si>
  <si>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</si>
  <si>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</si>
  <si>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</si>
  <si>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</si>
  <si>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</si>
  <si>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</si>
  <si>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</si>
  <si>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</si>
  <si>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</si>
  <si>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</si>
  <si>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</si>
  <si>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</si>
  <si>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</si>
  <si>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</si>
  <si>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</si>
  <si>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</si>
  <si>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</si>
  <si>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</si>
  <si>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</si>
  <si>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</si>
  <si>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</si>
  <si>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</si>
  <si>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</si>
  <si>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</si>
  <si>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</si>
  <si>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</si>
  <si>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</si>
  <si>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</si>
  <si>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</si>
  <si>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</si>
  <si>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</si>
  <si>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</si>
  <si>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</si>
  <si>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</si>
  <si>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</si>
  <si>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</si>
  <si>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</si>
  <si>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</si>
  <si>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</si>
  <si>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</si>
  <si>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</si>
  <si>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</si>
  <si>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</si>
  <si>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</si>
  <si>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</si>
  <si>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</si>
  <si>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</si>
  <si>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</si>
  <si>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</si>
  <si>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</si>
  <si>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</si>
  <si>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</si>
  <si>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</si>
  <si>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</si>
  <si>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</si>
  <si>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</si>
  <si>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</si>
  <si>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</si>
  <si>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</si>
  <si>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</si>
  <si>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</si>
  <si>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</si>
  <si>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</si>
  <si>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</si>
  <si>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</si>
  <si>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</si>
  <si>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</si>
  <si>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</si>
  <si>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</si>
  <si>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</si>
  <si>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</si>
  <si>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</si>
  <si>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</si>
  <si>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</si>
  <si>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</si>
  <si>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</si>
  <si>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</si>
  <si>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</si>
  <si>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</si>
  <si>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</si>
  <si>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</si>
  <si>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</si>
  <si>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</si>
  <si>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</si>
  <si>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</si>
  <si>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</si>
  <si>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</si>
  <si>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</si>
  <si>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</si>
  <si>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</si>
  <si>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</si>
  <si>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</si>
  <si>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</si>
  <si>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</si>
  <si>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</si>
  <si>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</si>
  <si>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</si>
  <si>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</si>
  <si>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</si>
  <si>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</si>
  <si>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</si>
  <si>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</si>
  <si>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</si>
  <si>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</si>
  <si>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</si>
  <si>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</si>
  <si>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</si>
  <si>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</si>
  <si>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</si>
  <si>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</si>
  <si>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</si>
  <si>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</si>
  <si>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</si>
  <si>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</si>
  <si>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</si>
  <si>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</si>
  <si>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</si>
  <si>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</si>
  <si>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</si>
  <si>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</si>
  <si>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</si>
  <si>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</si>
  <si>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</si>
  <si>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</si>
  <si>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</si>
  <si>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</si>
  <si>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</si>
  <si>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</si>
  <si>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</si>
  <si>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</si>
  <si>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</si>
  <si>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</si>
  <si>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</si>
  <si>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</si>
  <si>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</si>
  <si>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</si>
  <si>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</si>
  <si>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</si>
  <si>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</si>
  <si>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</si>
  <si>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</si>
  <si>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</si>
  <si>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</si>
  <si>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</si>
  <si>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</si>
  <si>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</si>
  <si>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</si>
  <si>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</si>
  <si>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</si>
  <si>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</si>
  <si>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</si>
  <si>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</si>
  <si>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</si>
  <si>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</si>
  <si>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</si>
  <si>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</si>
  <si>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</si>
  <si>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</si>
  <si>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</si>
  <si>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</si>
  <si>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</si>
  <si>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</si>
  <si>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</si>
  <si>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</si>
  <si>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</si>
  <si>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</si>
  <si>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</si>
  <si>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</si>
  <si>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</si>
  <si>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</si>
  <si>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</si>
  <si>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</si>
  <si>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</si>
  <si>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</si>
  <si>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</si>
  <si>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</si>
  <si>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</si>
  <si>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</si>
  <si>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</si>
  <si>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</si>
  <si>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</si>
  <si>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</si>
  <si>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</si>
  <si>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</si>
  <si>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</si>
  <si>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</si>
  <si>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</si>
  <si>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</si>
  <si>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</si>
  <si>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</si>
  <si>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</si>
  <si>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</si>
  <si>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</si>
  <si>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</si>
  <si>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</si>
  <si>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</si>
  <si>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</si>
  <si>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</si>
  <si>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</si>
  <si>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</si>
  <si>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</si>
  <si>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</si>
  <si>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</si>
  <si>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</si>
  <si>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</si>
  <si>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</si>
  <si>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</si>
  <si>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</si>
  <si>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</si>
  <si>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</si>
  <si>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</si>
  <si>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</si>
  <si>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</si>
  <si>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</si>
  <si>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</si>
  <si>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</si>
  <si>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</si>
  <si>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</si>
  <si>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</si>
  <si>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</si>
  <si>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</si>
  <si>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</si>
  <si>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</si>
  <si>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</si>
  <si>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</si>
  <si>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</si>
  <si>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</si>
  <si>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</si>
  <si>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</si>
  <si>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</si>
  <si>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</si>
  <si>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</si>
  <si>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</si>
  <si>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</si>
  <si>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</si>
  <si>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</si>
  <si>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</si>
  <si>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</si>
  <si>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</si>
  <si>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</si>
  <si>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</si>
  <si>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</si>
  <si>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</si>
  <si>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</si>
  <si>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</si>
  <si>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</si>
  <si>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</si>
  <si>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</si>
  <si>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</si>
  <si>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</si>
  <si>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</si>
  <si>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</si>
  <si>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</si>
  <si>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</si>
  <si>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</si>
  <si>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</si>
  <si>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</si>
  <si>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</si>
  <si>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</si>
  <si>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</si>
  <si>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</si>
  <si>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</si>
  <si>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</si>
  <si>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</si>
  <si>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</si>
  <si>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</si>
  <si>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</si>
  <si>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</si>
  <si>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</si>
  <si>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</si>
  <si>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</si>
  <si>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</si>
  <si>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</si>
  <si>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</si>
  <si>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</si>
  <si>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</si>
  <si>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</si>
  <si>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</si>
  <si>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</si>
  <si>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</si>
  <si>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</si>
  <si>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</si>
  <si>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</si>
  <si>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</si>
  <si>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</si>
  <si>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</si>
  <si>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</si>
  <si>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</si>
  <si>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</si>
  <si>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</si>
  <si>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</si>
  <si>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</si>
  <si>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</si>
  <si>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</si>
  <si>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</si>
  <si>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</si>
  <si>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</si>
  <si>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</si>
  <si>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</si>
  <si>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</si>
  <si>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</si>
  <si>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</si>
  <si>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</si>
  <si>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</si>
  <si>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</si>
  <si>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</si>
  <si>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</si>
  <si>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</si>
  <si>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</si>
  <si>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</si>
  <si>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</si>
  <si>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</si>
  <si>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</si>
  <si>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</si>
  <si>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</si>
  <si>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</si>
  <si>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</si>
  <si>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</si>
  <si>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</si>
  <si>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</si>
  <si>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</si>
  <si>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</si>
  <si>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</si>
  <si>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</si>
  <si>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</si>
  <si>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</si>
  <si>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</si>
  <si>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</si>
  <si>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</si>
  <si>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</si>
  <si>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</si>
  <si>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</si>
  <si>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</si>
  <si>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</si>
  <si>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</si>
  <si>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</si>
  <si>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</si>
  <si>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</si>
  <si>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</si>
  <si>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</si>
  <si>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</si>
  <si>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</si>
  <si>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</si>
  <si>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</si>
  <si>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</si>
  <si>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</si>
  <si>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</si>
  <si>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</si>
  <si>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</si>
  <si>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</si>
  <si>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</si>
  <si>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</si>
  <si>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</si>
  <si>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</si>
  <si>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</si>
  <si>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</si>
  <si>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</si>
  <si>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</si>
  <si>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</si>
  <si>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</si>
  <si>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</si>
  <si>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</si>
  <si>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</si>
  <si>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</si>
  <si>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</si>
  <si>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</si>
  <si>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</si>
  <si>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</si>
  <si>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</si>
  <si>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</si>
  <si>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</si>
  <si>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</si>
  <si>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</si>
  <si>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</si>
  <si>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</si>
  <si>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</si>
  <si>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</si>
  <si>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</si>
  <si>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</si>
  <si>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</si>
  <si>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</si>
  <si>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</si>
  <si>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</si>
  <si>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</si>
  <si>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</si>
  <si>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</si>
  <si>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</si>
  <si>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</si>
  <si>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</si>
  <si>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</si>
  <si>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</si>
  <si>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</si>
  <si>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</si>
  <si>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</si>
  <si>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</si>
  <si>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</si>
  <si>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</si>
  <si>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</si>
  <si>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</si>
  <si>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</si>
  <si>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</si>
  <si>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</si>
  <si>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</si>
  <si>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</si>
  <si>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</si>
  <si>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</si>
  <si>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</si>
  <si>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</si>
  <si>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</si>
  <si>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</si>
  <si>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</si>
  <si>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</si>
  <si>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</si>
  <si>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</si>
  <si>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</si>
  <si>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</si>
  <si>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</si>
  <si>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</si>
  <si>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</si>
  <si>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</si>
  <si>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</si>
  <si>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</si>
  <si>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</si>
  <si>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</si>
  <si>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</si>
  <si>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</si>
  <si>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</si>
  <si>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</si>
  <si>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</si>
  <si>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</si>
  <si>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</si>
  <si>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</si>
  <si>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</si>
  <si>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</si>
  <si>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</si>
  <si>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</si>
  <si>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</si>
  <si>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</si>
  <si>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</si>
  <si>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</si>
  <si>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</si>
  <si>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</si>
  <si>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</si>
  <si>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</si>
  <si>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</si>
  <si>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</si>
  <si>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</si>
  <si>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</si>
  <si>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</si>
  <si>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</si>
  <si>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</si>
  <si>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</si>
  <si>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</si>
  <si>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</si>
  <si>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</si>
  <si>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</si>
  <si>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</si>
  <si>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</si>
  <si>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</si>
  <si>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</si>
  <si>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</si>
  <si>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</si>
  <si>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</si>
  <si>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</si>
  <si>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</si>
  <si>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</si>
  <si>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</si>
  <si>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</si>
  <si>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</si>
  <si>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</si>
  <si>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</si>
  <si>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</si>
  <si>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</si>
  <si>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</si>
  <si>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</si>
  <si>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</si>
  <si>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</si>
  <si>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</si>
  <si>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</si>
  <si>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</si>
  <si>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</si>
  <si>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</si>
  <si>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</si>
  <si>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</si>
  <si>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</si>
  <si>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</si>
  <si>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</si>
  <si>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</si>
  <si>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</si>
  <si>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</si>
  <si>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</si>
  <si>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</si>
  <si>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</si>
  <si>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</si>
  <si>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</si>
  <si>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</si>
  <si>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</si>
  <si>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</si>
  <si>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</si>
  <si>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</si>
  <si>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</si>
  <si>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</si>
  <si>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</si>
  <si>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</si>
  <si>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</si>
  <si>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</si>
  <si>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</si>
  <si>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</si>
  <si>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</si>
  <si>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</si>
  <si>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</si>
  <si>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</si>
  <si>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</si>
  <si>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</si>
  <si>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</si>
  <si>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</si>
  <si>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</si>
  <si>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</si>
  <si>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</si>
  <si>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</si>
  <si>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</si>
  <si>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</si>
  <si>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</si>
  <si>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</si>
  <si>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</si>
  <si>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</si>
  <si>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</si>
  <si>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</si>
  <si>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</si>
  <si>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</si>
  <si>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</si>
  <si>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</si>
  <si>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</si>
  <si>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</si>
  <si>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</si>
  <si>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</si>
  <si>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</si>
  <si>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</si>
  <si>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</si>
  <si>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</si>
  <si>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</si>
  <si>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</si>
  <si>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</si>
  <si>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</si>
  <si>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</si>
  <si>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</si>
  <si>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</si>
  <si>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</si>
  <si>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</si>
  <si>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</si>
  <si>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</si>
  <si>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</si>
  <si>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</si>
  <si>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</si>
  <si>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</si>
  <si>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</si>
  <si>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</si>
  <si>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</si>
  <si>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</si>
  <si>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</si>
  <si>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</si>
  <si>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</si>
  <si>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</si>
  <si>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</si>
  <si>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</si>
  <si>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</si>
  <si>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</si>
  <si>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</si>
  <si>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</si>
  <si>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</si>
  <si>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</si>
  <si>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</si>
  <si>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</si>
  <si>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</si>
  <si>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</si>
  <si>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</si>
  <si>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</si>
  <si>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</si>
  <si>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</si>
  <si>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</si>
  <si>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</si>
  <si>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</si>
  <si>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</si>
  <si>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</si>
  <si>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</si>
  <si>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</si>
  <si>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</si>
  <si>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</si>
  <si>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</si>
  <si>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</si>
  <si>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</si>
  <si>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</si>
  <si>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</si>
  <si>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</si>
  <si>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</si>
  <si>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</si>
  <si>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</si>
  <si>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</si>
  <si>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</si>
  <si>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</si>
  <si>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</si>
  <si>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</si>
  <si>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</si>
  <si>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</si>
  <si>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</si>
  <si>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</si>
  <si>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</si>
  <si>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</si>
  <si>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</si>
  <si>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</si>
  <si>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</si>
  <si>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</si>
  <si>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</si>
  <si>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</si>
  <si>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</si>
  <si>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</si>
  <si>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</si>
  <si>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</si>
  <si>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</si>
  <si>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</si>
  <si>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</si>
  <si>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</si>
  <si>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</si>
  <si>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</si>
  <si>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</si>
  <si>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</si>
  <si>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</si>
  <si>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</si>
  <si>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</si>
  <si>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</si>
  <si>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</si>
  <si>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</si>
  <si>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</si>
  <si>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</si>
  <si>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</si>
  <si>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</si>
  <si>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</si>
  <si>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</si>
  <si>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</si>
  <si>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</si>
  <si>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</si>
  <si>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</si>
  <si>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</si>
  <si>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</si>
  <si>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</si>
  <si>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</si>
  <si>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</si>
  <si>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</si>
  <si>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</si>
  <si>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</si>
  <si>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</si>
  <si>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</si>
  <si>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</si>
  <si>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</si>
  <si>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</si>
  <si>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</si>
  <si>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</si>
  <si>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</si>
  <si>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</si>
  <si>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</si>
  <si>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</si>
  <si>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</si>
  <si>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</si>
  <si>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</si>
  <si>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</si>
  <si>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</si>
  <si>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</si>
  <si>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</si>
  <si>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</si>
  <si>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</si>
  <si>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</si>
  <si>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</si>
  <si>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</si>
  <si>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</si>
  <si>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</si>
  <si>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</si>
  <si>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</si>
  <si>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</si>
  <si>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</si>
  <si>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</si>
  <si>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</si>
  <si>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</si>
  <si>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</si>
  <si>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</si>
  <si>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</si>
  <si>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</si>
  <si>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</si>
  <si>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</si>
  <si>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</si>
  <si>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</si>
  <si>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</si>
  <si>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</si>
  <si>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</si>
  <si>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</si>
  <si>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</si>
  <si>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</si>
  <si>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</si>
  <si>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</si>
  <si>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</si>
  <si>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</si>
  <si>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</si>
  <si>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</si>
  <si>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</si>
  <si>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</si>
  <si>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</si>
  <si>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</si>
  <si>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</si>
  <si>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</si>
  <si>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</si>
  <si>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</si>
  <si>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</si>
  <si>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</si>
  <si>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</si>
  <si>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</si>
  <si>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</si>
  <si>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</si>
  <si>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</si>
  <si>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</si>
  <si>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</si>
  <si>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</si>
  <si>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</si>
  <si>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</si>
  <si>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</si>
  <si>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</si>
  <si>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</si>
  <si>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</si>
  <si>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</si>
  <si>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</si>
  <si>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</si>
  <si>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</si>
  <si>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</si>
  <si>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</si>
  <si>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</si>
  <si>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</si>
  <si>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</si>
  <si>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</si>
  <si>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</si>
  <si>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</si>
  <si>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</si>
  <si>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</si>
  <si>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</si>
  <si>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</si>
  <si>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</si>
  <si>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</si>
  <si>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</si>
  <si>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</si>
  <si>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</si>
  <si>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</si>
  <si>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</si>
  <si>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</si>
  <si>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</si>
  <si>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</si>
  <si>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</si>
  <si>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</si>
  <si>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</si>
  <si>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</si>
  <si>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</si>
  <si>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</si>
  <si>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</si>
  <si>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</si>
  <si>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</si>
  <si>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</si>
  <si>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</si>
  <si>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</si>
  <si>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</si>
  <si>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</si>
  <si>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</si>
  <si>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</si>
  <si>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</si>
  <si>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</si>
  <si>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</si>
  <si>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</si>
  <si>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</si>
  <si>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</si>
  <si>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</si>
  <si>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</si>
  <si>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</si>
  <si>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</si>
  <si>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</si>
  <si>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</si>
  <si>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</si>
  <si>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</si>
  <si>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</si>
  <si>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</si>
  <si>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</si>
  <si>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</si>
  <si>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</si>
  <si>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</si>
  <si>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</si>
  <si>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</si>
  <si>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</si>
  <si>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</si>
  <si>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</si>
  <si>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</si>
  <si>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</si>
  <si>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</si>
  <si>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</si>
  <si>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</si>
  <si>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</si>
  <si>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</si>
  <si>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</si>
  <si>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</si>
  <si>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</si>
  <si>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</si>
  <si>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</si>
  <si>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</si>
  <si>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</si>
  <si>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</si>
  <si>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</si>
  <si>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</si>
  <si>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</si>
  <si>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</si>
  <si>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</si>
  <si>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</si>
  <si>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</si>
  <si>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</si>
  <si>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</si>
  <si>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</si>
  <si>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</si>
  <si>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</si>
  <si>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</si>
  <si>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</si>
  <si>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</si>
  <si>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</si>
  <si>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</si>
  <si>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</si>
  <si>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</si>
  <si>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</si>
  <si>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</si>
  <si>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</si>
  <si>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</si>
  <si>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</si>
  <si>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</si>
  <si>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</si>
  <si>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</si>
  <si>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</si>
  <si>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</si>
  <si>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</si>
  <si>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</si>
  <si>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</si>
  <si>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</si>
  <si>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</si>
  <si>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</si>
  <si>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</si>
  <si>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</si>
  <si>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</si>
  <si>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</si>
  <si>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</si>
  <si>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</si>
  <si>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</si>
  <si>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</si>
  <si>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</si>
  <si>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</si>
  <si>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</si>
  <si>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</si>
  <si>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</si>
  <si>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</si>
  <si>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</si>
  <si>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</si>
  <si>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</si>
  <si>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</si>
  <si>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</si>
  <si>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</si>
  <si>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</si>
  <si>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</si>
  <si>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</si>
  <si>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</si>
  <si>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</si>
  <si>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</si>
  <si>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</si>
  <si>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</si>
  <si>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</si>
  <si>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</si>
  <si>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</si>
  <si>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</si>
  <si>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</si>
  <si>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</si>
  <si>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</si>
  <si>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</si>
  <si>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</si>
  <si>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</si>
  <si>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</si>
  <si>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</si>
  <si>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</si>
  <si>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</si>
  <si>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</si>
  <si>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</si>
  <si>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</si>
  <si>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</si>
  <si>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</si>
  <si>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</si>
  <si>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</si>
  <si>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</si>
  <si>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</si>
  <si>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</si>
  <si>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</si>
  <si>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</si>
  <si>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</si>
  <si>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</si>
  <si>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</si>
  <si>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</si>
  <si>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</si>
  <si>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</si>
  <si>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</si>
  <si>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</si>
  <si>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</si>
  <si>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</si>
  <si>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</si>
  <si>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</si>
  <si>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</si>
  <si>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</si>
  <si>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</si>
  <si>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</si>
  <si>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</si>
  <si>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</si>
  <si>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</si>
  <si>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</si>
  <si>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</si>
  <si>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</si>
  <si>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</si>
  <si>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</si>
  <si>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</si>
  <si>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</si>
  <si>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</si>
  <si>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</si>
  <si>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</si>
  <si>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</si>
  <si>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</si>
  <si>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</si>
  <si>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</si>
  <si>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</si>
  <si>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</si>
  <si>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</si>
  <si>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</si>
  <si>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</si>
  <si>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</si>
  <si>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</si>
  <si>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</si>
  <si>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</si>
  <si>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</si>
  <si>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</si>
  <si>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</si>
  <si>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</si>
  <si>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</si>
  <si>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</si>
  <si>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</si>
  <si>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</si>
  <si>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</si>
  <si>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</si>
  <si>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</si>
  <si>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</si>
  <si>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</si>
  <si>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</si>
  <si>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</si>
  <si>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</si>
  <si>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</si>
  <si>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</si>
  <si>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</si>
  <si>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</si>
  <si>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</si>
  <si>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</si>
  <si>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</si>
  <si>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</si>
  <si>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</si>
  <si>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</si>
  <si>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</si>
  <si>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</si>
  <si>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</si>
  <si>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</si>
  <si>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</si>
  <si>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</si>
  <si>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</si>
  <si>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</si>
  <si>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</si>
  <si>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</si>
  <si>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</si>
  <si>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</si>
  <si>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</si>
  <si>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</si>
  <si>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</si>
  <si>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</si>
  <si>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</si>
  <si>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</si>
  <si>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</si>
  <si>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</si>
  <si>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</si>
  <si>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</si>
  <si>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</si>
  <si>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</si>
  <si>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</si>
  <si>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</si>
  <si>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</si>
  <si>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</si>
  <si>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</si>
  <si>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</si>
  <si>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</si>
  <si>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</si>
  <si>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</si>
  <si>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</si>
  <si>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</si>
  <si>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</si>
  <si>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</si>
  <si>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</si>
  <si>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</si>
  <si>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</si>
  <si>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</si>
  <si>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</si>
  <si>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</si>
  <si>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</si>
  <si>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</si>
  <si>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</si>
  <si>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</si>
  <si>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</si>
  <si>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</si>
  <si>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</si>
  <si>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</si>
  <si>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</si>
  <si>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</si>
  <si>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</si>
  <si>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</si>
  <si>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</si>
  <si>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</si>
  <si>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</si>
  <si>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</si>
  <si>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</si>
  <si>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</si>
  <si>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</si>
  <si>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</si>
  <si>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</si>
  <si>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</si>
  <si>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</si>
  <si>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</si>
  <si>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</si>
  <si>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</si>
  <si>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</si>
  <si>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</si>
  <si>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</si>
  <si>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</si>
  <si>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</si>
  <si>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</si>
  <si>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</si>
  <si>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</si>
  <si>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</si>
  <si>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</si>
  <si>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</si>
  <si>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</si>
  <si>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</si>
  <si>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</si>
  <si>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</si>
  <si>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</si>
  <si>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</si>
  <si>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</si>
  <si>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</si>
  <si>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</si>
  <si>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</si>
  <si>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</si>
  <si>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</si>
  <si>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</si>
  <si>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</si>
  <si>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</si>
  <si>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</si>
  <si>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</si>
  <si>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</si>
  <si>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</si>
  <si>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</si>
  <si>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</si>
  <si>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</si>
  <si>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</si>
  <si>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</si>
  <si>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</si>
  <si>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</si>
  <si>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</si>
  <si>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</si>
  <si>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</si>
  <si>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</si>
  <si>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</si>
  <si>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</si>
  <si>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</si>
  <si>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</si>
  <si>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</si>
  <si>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</si>
  <si>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</si>
  <si>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</si>
  <si>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</si>
  <si>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</si>
  <si>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</si>
  <si>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</si>
  <si>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</si>
  <si>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</si>
  <si>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</si>
  <si>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</si>
  <si>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</si>
  <si>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</si>
  <si>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</si>
  <si>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</si>
  <si>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</si>
  <si>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</si>
  <si>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</si>
  <si>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</si>
  <si>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</si>
  <si>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</si>
  <si>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</si>
  <si>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</si>
  <si>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</si>
  <si>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</si>
  <si>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</si>
  <si>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</si>
  <si>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</si>
  <si>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</si>
  <si>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</si>
  <si>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</si>
  <si>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</si>
  <si>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</si>
  <si>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</si>
  <si>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</si>
  <si>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</si>
  <si>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</si>
  <si>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</si>
  <si>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</si>
  <si>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</si>
  <si>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</si>
  <si>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</si>
  <si>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</si>
  <si>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</si>
  <si>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</si>
  <si>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</si>
  <si>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</si>
  <si>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</si>
  <si>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</si>
  <si>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</si>
  <si>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</si>
  <si>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</si>
  <si>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</si>
  <si>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</si>
  <si>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</si>
  <si>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</si>
  <si>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</si>
  <si>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</si>
  <si>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</si>
  <si>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</si>
  <si>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</si>
  <si>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</si>
  <si>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</si>
  <si>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</si>
  <si>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</si>
  <si>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</si>
  <si>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</si>
  <si>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</si>
  <si>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</si>
  <si>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</si>
  <si>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</si>
  <si>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</si>
  <si>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</si>
  <si>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</si>
  <si>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</si>
  <si>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</si>
  <si>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</si>
  <si>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</si>
  <si>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</si>
  <si>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</si>
  <si>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</si>
  <si>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</si>
  <si>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</si>
  <si>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</si>
  <si>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</si>
  <si>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</si>
  <si>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</si>
  <si>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</si>
  <si>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</si>
  <si>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</si>
  <si>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</si>
  <si>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</si>
  <si>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</si>
  <si>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</si>
  <si>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</si>
  <si>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</si>
  <si>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</si>
  <si>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</si>
  <si>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</si>
  <si>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</si>
  <si>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</si>
  <si>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</si>
  <si>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</si>
  <si>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</si>
  <si>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</si>
  <si>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</si>
  <si>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</si>
  <si>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</si>
  <si>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</si>
  <si>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</si>
  <si>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</si>
  <si>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</si>
  <si>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</si>
  <si>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</si>
  <si>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</si>
  <si>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</si>
  <si>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</si>
  <si>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</si>
  <si>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</si>
  <si>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</si>
  <si>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</si>
  <si>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</si>
  <si>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</si>
  <si>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</si>
  <si>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</si>
  <si>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</si>
  <si>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</si>
  <si>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</si>
  <si>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</si>
  <si>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</si>
  <si>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</si>
  <si>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</si>
  <si>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</si>
  <si>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</si>
  <si>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</si>
  <si>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</si>
  <si>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</si>
  <si>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</si>
  <si>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</si>
  <si>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</si>
  <si>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</si>
  <si>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</si>
  <si>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</si>
  <si>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</si>
  <si>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</si>
  <si>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</si>
  <si>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</si>
  <si>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</si>
  <si>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</si>
  <si>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</si>
  <si>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</si>
  <si>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</si>
  <si>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</si>
  <si>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</si>
  <si>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</si>
  <si>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</si>
  <si>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</si>
  <si>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</si>
  <si>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</si>
  <si>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</si>
  <si>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</si>
  <si>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</si>
  <si>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</si>
  <si>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</si>
  <si>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</si>
  <si>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</si>
  <si>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</si>
  <si>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</si>
  <si>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</si>
  <si>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</si>
  <si>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</si>
  <si>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</si>
  <si>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</si>
  <si>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</si>
  <si>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</si>
  <si>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</si>
  <si>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</si>
  <si>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</si>
  <si>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</si>
  <si>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</si>
  <si>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</si>
  <si>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</si>
  <si>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</si>
  <si>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</si>
  <si>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</si>
  <si>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</si>
  <si>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</si>
  <si>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</si>
  <si>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</si>
  <si>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</si>
  <si>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</si>
  <si>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</si>
  <si>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</si>
  <si>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</si>
  <si>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</si>
  <si>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</si>
  <si>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</si>
  <si>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</si>
  <si>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</si>
  <si>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</si>
  <si>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</si>
  <si>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</si>
  <si>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</si>
  <si>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</si>
  <si>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</si>
  <si>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</si>
  <si>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</si>
  <si>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</si>
  <si>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</si>
  <si>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</si>
  <si>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</si>
  <si>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</si>
  <si>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</si>
  <si>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</si>
  <si>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</si>
  <si>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</si>
  <si>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</si>
  <si>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</si>
  <si>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</si>
  <si>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</si>
  <si>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</si>
  <si>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</si>
  <si>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</si>
  <si>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</si>
  <si>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</si>
  <si>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</si>
  <si>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</si>
  <si>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</si>
  <si>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</si>
  <si>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</si>
  <si>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</si>
  <si>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</si>
  <si>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</si>
  <si>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</si>
  <si>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</si>
  <si>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</si>
  <si>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</si>
  <si>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</si>
  <si>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</si>
  <si>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</si>
  <si>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</si>
  <si>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</si>
  <si>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</si>
  <si>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</si>
  <si>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</si>
  <si>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</si>
  <si>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</si>
  <si>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</si>
  <si>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</si>
  <si>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</si>
  <si>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</si>
  <si>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</si>
  <si>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</si>
  <si>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</si>
  <si>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</si>
  <si>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</si>
  <si>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</si>
  <si>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</si>
  <si>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</si>
  <si>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</si>
  <si>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</si>
  <si>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</si>
  <si>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</si>
  <si>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</si>
  <si>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</si>
  <si>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</si>
  <si>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</si>
  <si>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</si>
  <si>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</si>
  <si>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</si>
  <si>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</si>
  <si>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</si>
  <si>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</si>
  <si>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</si>
  <si>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</si>
  <si>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</si>
  <si>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</si>
  <si>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</si>
  <si>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</si>
  <si>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</si>
  <si>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</si>
  <si>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</si>
  <si>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</si>
  <si>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</si>
  <si>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</si>
  <si>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</si>
  <si>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</si>
  <si>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</si>
  <si>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</si>
  <si>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</si>
  <si>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</si>
  <si>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</si>
  <si>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</si>
  <si>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</si>
  <si>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</si>
  <si>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</si>
  <si>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</si>
  <si>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</si>
  <si>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</si>
  <si>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</si>
  <si>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</si>
  <si>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</si>
  <si>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</si>
  <si>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</si>
  <si>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</si>
  <si>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</si>
  <si>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</si>
  <si>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</si>
  <si>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</si>
  <si>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</si>
  <si>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</si>
  <si>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</si>
  <si>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</si>
  <si>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</si>
  <si>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</si>
  <si>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</si>
  <si>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</si>
  <si>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</si>
  <si>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</si>
  <si>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</si>
  <si>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</si>
  <si>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</si>
  <si>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</si>
  <si>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</si>
  <si>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</si>
  <si>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</si>
  <si>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</si>
  <si>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</si>
  <si>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</si>
  <si>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</si>
  <si>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</si>
  <si>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</si>
  <si>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</si>
  <si>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</si>
  <si>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</si>
  <si>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</si>
  <si>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</si>
  <si>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</si>
  <si>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</si>
  <si>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</si>
  <si>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</si>
  <si>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</si>
  <si>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</si>
  <si>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</si>
  <si>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</si>
  <si>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</si>
  <si>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</si>
  <si>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</si>
  <si>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</si>
  <si>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</si>
  <si>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</si>
  <si>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</si>
  <si>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</si>
  <si>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</si>
  <si>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</si>
  <si>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</si>
  <si>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</si>
  <si>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</si>
  <si>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</si>
  <si>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</si>
  <si>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</si>
  <si>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</si>
  <si>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</si>
  <si>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</si>
  <si>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</si>
  <si>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</si>
  <si>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</si>
  <si>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</si>
  <si>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</si>
  <si>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</si>
  <si>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</si>
  <si>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</si>
  <si>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</si>
  <si>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</si>
  <si>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</si>
  <si>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</si>
  <si>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</si>
  <si>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</si>
  <si>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</si>
  <si>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</si>
  <si>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</si>
  <si>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</si>
  <si>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</si>
  <si>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</si>
  <si>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</si>
  <si>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</si>
  <si>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</si>
  <si>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</si>
  <si>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</si>
  <si>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</si>
  <si>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</si>
  <si>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</si>
  <si>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</si>
  <si>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</si>
  <si>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</si>
  <si>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</si>
  <si>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</si>
  <si>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</si>
  <si>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</si>
  <si>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</si>
  <si>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</si>
  <si>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</si>
  <si>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</si>
  <si>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</si>
  <si>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</si>
  <si>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</si>
  <si>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</si>
  <si>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</si>
  <si>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</si>
  <si>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</si>
  <si>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</si>
  <si>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</si>
  <si>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</si>
  <si>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</si>
  <si>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</si>
  <si>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</si>
  <si>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</si>
  <si>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</si>
  <si>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</si>
  <si>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</si>
  <si>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</si>
  <si>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</si>
  <si>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</si>
  <si>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</si>
  <si>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</si>
  <si>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</si>
  <si>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</si>
  <si>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</si>
  <si>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</si>
  <si>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</si>
  <si>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</si>
  <si>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</si>
  <si>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</si>
  <si>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</si>
  <si>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</si>
  <si>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</si>
  <si>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</si>
  <si>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</si>
  <si>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</si>
  <si>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</si>
  <si>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</si>
  <si>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</si>
  <si>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</si>
  <si>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</si>
  <si>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</si>
  <si>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</si>
  <si>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</si>
  <si>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</si>
  <si>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</si>
  <si>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</si>
  <si>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</si>
  <si>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</si>
  <si>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</si>
  <si>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</si>
  <si>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</si>
  <si>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</si>
  <si>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</si>
  <si>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</si>
  <si>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</si>
  <si>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</si>
  <si>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</si>
  <si>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</si>
  <si>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</si>
  <si>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</si>
  <si>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</si>
  <si>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</si>
  <si>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</si>
  <si>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</si>
  <si>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</si>
  <si>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</si>
  <si>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</si>
  <si>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</si>
  <si>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</si>
  <si>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</si>
  <si>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</si>
  <si>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</si>
  <si>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</si>
  <si>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</si>
  <si>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</si>
  <si>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</si>
  <si>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</si>
  <si>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</si>
  <si>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</si>
  <si>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</si>
  <si>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</si>
  <si>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</si>
  <si>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</si>
  <si>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</si>
  <si>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</si>
  <si>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</si>
  <si>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</si>
  <si>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</si>
  <si>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</si>
  <si>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</si>
  <si>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</si>
  <si>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</si>
  <si>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</si>
  <si>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</si>
  <si>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</si>
  <si>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</si>
  <si>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</si>
  <si>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</si>
  <si>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</si>
  <si>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</si>
  <si>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</si>
  <si>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</si>
  <si>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</si>
  <si>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</si>
  <si>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</si>
  <si>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</si>
  <si>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</si>
  <si>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</si>
  <si>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</si>
  <si>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</si>
  <si>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</si>
  <si>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</si>
  <si>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</si>
  <si>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</si>
  <si>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</si>
  <si>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</si>
  <si>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</si>
  <si>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</si>
  <si>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</si>
  <si>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</si>
  <si>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</si>
  <si>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</si>
  <si>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</si>
  <si>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</si>
  <si>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</si>
  <si>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</si>
  <si>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</si>
  <si>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</si>
  <si>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</si>
  <si>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</si>
  <si>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</si>
  <si>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</si>
  <si>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</si>
  <si>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</si>
  <si>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</si>
  <si>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</si>
  <si>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</si>
  <si>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</si>
  <si>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</si>
  <si>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</si>
  <si>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</si>
  <si>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</si>
  <si>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</si>
  <si>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</si>
  <si>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</si>
  <si>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</si>
  <si>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</si>
  <si>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</si>
  <si>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</si>
  <si>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</si>
  <si>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</si>
  <si>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</si>
  <si>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</si>
  <si>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</si>
  <si>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</si>
  <si>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</si>
  <si>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</si>
  <si>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</si>
  <si>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</si>
  <si>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</si>
  <si>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</si>
  <si>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</si>
  <si>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</si>
  <si>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</si>
  <si>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</si>
  <si>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</si>
  <si>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</si>
  <si>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</si>
  <si>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</si>
  <si>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</si>
  <si>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</si>
  <si>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</si>
  <si>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</si>
  <si>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</si>
  <si>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</si>
  <si>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</si>
  <si>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</si>
  <si>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</si>
  <si>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</si>
  <si>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</si>
  <si>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</si>
  <si>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</si>
  <si>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</si>
  <si>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</si>
  <si>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</si>
  <si>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</si>
  <si>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</si>
  <si>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</si>
  <si>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</si>
  <si>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</si>
  <si>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</si>
  <si>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</si>
  <si>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</si>
  <si>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</si>
  <si>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</si>
  <si>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</si>
  <si>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</si>
  <si>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</si>
  <si>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</si>
  <si>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</si>
  <si>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</si>
  <si>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</si>
  <si>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</si>
  <si>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</si>
  <si>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</si>
  <si>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</si>
  <si>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</si>
  <si>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</si>
  <si>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</si>
  <si>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</si>
  <si>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</si>
  <si>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</si>
  <si>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</si>
  <si>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</si>
  <si>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</si>
  <si>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</si>
  <si>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</si>
  <si>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</si>
  <si>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</si>
  <si>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</si>
  <si>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</si>
  <si>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</si>
  <si>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</si>
  <si>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</si>
  <si>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</si>
  <si>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</si>
  <si>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</si>
  <si>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</si>
  <si>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</si>
  <si>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</si>
  <si>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</si>
  <si>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</si>
  <si>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</si>
  <si>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</si>
  <si>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</si>
  <si>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</si>
  <si>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</si>
  <si>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</si>
  <si>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</si>
  <si>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</si>
  <si>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</si>
  <si>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</si>
  <si>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</si>
  <si>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</si>
  <si>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</si>
  <si>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</si>
  <si>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</si>
  <si>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</si>
  <si>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</si>
  <si>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</si>
  <si>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</si>
  <si>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</si>
  <si>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</si>
  <si>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</si>
  <si>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</si>
  <si>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</si>
  <si>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</si>
  <si>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</si>
  <si>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</si>
  <si>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</si>
  <si>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</si>
  <si>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</si>
  <si>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</si>
  <si>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</si>
  <si>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</si>
  <si>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</si>
  <si>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</si>
  <si>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</si>
  <si>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</si>
  <si>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</si>
  <si>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</si>
  <si>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</si>
  <si>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</si>
  <si>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</si>
  <si>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</si>
  <si>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</si>
  <si>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</si>
  <si>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</si>
  <si>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</si>
  <si>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</si>
  <si>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</si>
  <si>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</si>
  <si>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</si>
  <si>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</si>
  <si>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</si>
  <si>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</si>
  <si>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</si>
  <si>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</si>
  <si>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</si>
  <si>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</si>
  <si>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</si>
  <si>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</si>
  <si>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</si>
  <si>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</si>
  <si>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</si>
  <si>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</si>
  <si>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</si>
  <si>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</si>
  <si>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</si>
  <si>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</si>
  <si>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</si>
  <si>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</si>
  <si>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</si>
  <si>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</si>
  <si>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</si>
  <si>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</si>
  <si>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</si>
  <si>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</si>
  <si>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</si>
  <si>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</si>
  <si>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</si>
  <si>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</si>
  <si>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</si>
  <si>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</si>
  <si>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</si>
  <si>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</si>
  <si>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</si>
  <si>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</si>
  <si>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</si>
  <si>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</si>
  <si>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</si>
  <si>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</si>
  <si>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</si>
  <si>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</si>
  <si>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</si>
  <si>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</si>
  <si>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</si>
  <si>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</si>
  <si>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</si>
  <si>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</si>
  <si>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</si>
  <si>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</si>
  <si>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</si>
  <si>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</si>
  <si>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</si>
  <si>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</si>
  <si>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</si>
  <si>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</si>
  <si>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</si>
  <si>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</si>
  <si>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</si>
  <si>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</si>
  <si>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</si>
  <si>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</si>
  <si>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</si>
  <si>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</si>
  <si>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</si>
  <si>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</si>
  <si>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</si>
  <si>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</si>
  <si>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</si>
  <si>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</si>
  <si>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</si>
  <si>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</si>
  <si>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</si>
  <si>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</si>
  <si>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</si>
  <si>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</si>
  <si>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</si>
  <si>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</si>
  <si>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</si>
  <si>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</si>
  <si>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</si>
  <si>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</si>
  <si>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</si>
  <si>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</si>
  <si>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</si>
  <si>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</si>
  <si>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</si>
  <si>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</si>
  <si>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</si>
  <si>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</si>
  <si>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</si>
  <si>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</si>
  <si>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</si>
  <si>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</si>
  <si>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</si>
  <si>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</si>
  <si>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</si>
  <si>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</si>
  <si>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</si>
  <si>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</si>
  <si>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</si>
  <si>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</si>
  <si>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</si>
  <si>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</si>
  <si>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</si>
  <si>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</si>
  <si>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</si>
  <si>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</si>
  <si>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</si>
  <si>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</si>
  <si>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</si>
  <si>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</si>
  <si>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</si>
  <si>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</si>
  <si>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</si>
  <si>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</si>
  <si>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</si>
  <si>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</si>
  <si>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</si>
  <si>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</si>
  <si>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</si>
  <si>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</si>
  <si>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</si>
  <si>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</si>
  <si>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</si>
  <si>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</si>
  <si>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</si>
  <si>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</si>
  <si>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</si>
  <si>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</si>
  <si>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</si>
  <si>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</si>
  <si>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</si>
  <si>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</si>
  <si>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</si>
  <si>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</si>
  <si>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</si>
  <si>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</si>
  <si>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</si>
  <si>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</si>
  <si>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</si>
  <si>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</si>
  <si>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</si>
  <si>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</si>
  <si>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</si>
  <si>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</si>
  <si>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</si>
  <si>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</si>
  <si>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</si>
  <si>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</si>
  <si>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</si>
  <si>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</si>
  <si>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</si>
  <si>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</si>
  <si>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</si>
  <si>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</si>
  <si>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</si>
  <si>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</si>
  <si>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</si>
  <si>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</si>
  <si>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</si>
  <si>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</si>
  <si>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</si>
  <si>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</si>
  <si>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</si>
  <si>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</si>
  <si>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</si>
  <si>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</si>
  <si>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</si>
  <si>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</si>
  <si>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</si>
  <si>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</si>
  <si>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</si>
  <si>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</si>
  <si>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</si>
  <si>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</si>
  <si>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</si>
  <si>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</si>
  <si>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</si>
  <si>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</si>
  <si>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</si>
  <si>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</si>
  <si>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</si>
  <si>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</si>
  <si>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</si>
  <si>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</si>
  <si>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</si>
  <si>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</si>
  <si>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</si>
  <si>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</si>
  <si>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</si>
  <si>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</si>
  <si>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</si>
  <si>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</si>
  <si>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</si>
  <si>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</si>
  <si>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</si>
  <si>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</si>
  <si>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</si>
  <si>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</si>
  <si>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</si>
  <si>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</si>
  <si>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</si>
  <si>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</si>
  <si>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</si>
  <si>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</si>
  <si>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</si>
  <si>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</si>
  <si>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</si>
  <si>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</si>
  <si>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</si>
  <si>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</si>
  <si>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</si>
  <si>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</si>
  <si>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</si>
  <si>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</si>
  <si>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</si>
  <si>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</si>
  <si>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</si>
  <si>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</si>
  <si>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</si>
  <si>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</si>
  <si>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</si>
  <si>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</si>
  <si>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</si>
  <si>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</si>
  <si>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</si>
  <si>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</si>
  <si>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</si>
  <si>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</si>
  <si>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</si>
  <si>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</si>
  <si>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</si>
  <si>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</si>
  <si>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</si>
  <si>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</si>
  <si>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</si>
  <si>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</si>
  <si>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</si>
  <si>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</si>
  <si>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</si>
  <si>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</si>
  <si>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</si>
  <si>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</si>
  <si>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</si>
  <si>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</si>
  <si>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</si>
  <si>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</si>
  <si>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</si>
  <si>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</si>
  <si>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</si>
  <si>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</si>
  <si>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</si>
  <si>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</si>
  <si>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</si>
  <si>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</si>
  <si>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</si>
  <si>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</si>
  <si>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</si>
  <si>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</si>
  <si>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</si>
  <si>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</si>
  <si>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</si>
  <si>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</si>
  <si>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</si>
  <si>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</si>
  <si>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</si>
  <si>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</si>
  <si>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</si>
  <si>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</si>
  <si>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</si>
  <si>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</si>
  <si>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</si>
  <si>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</si>
  <si>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</si>
  <si>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</si>
  <si>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</si>
  <si>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</si>
  <si>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</si>
  <si>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</si>
  <si>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</si>
  <si>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</si>
  <si>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</si>
  <si>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</si>
  <si>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</si>
  <si>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</si>
  <si>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</si>
  <si>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</si>
  <si>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</si>
  <si>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</si>
  <si>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</si>
  <si>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</si>
  <si>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</si>
  <si>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</si>
  <si>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</si>
  <si>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</si>
  <si>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</si>
  <si>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</si>
  <si>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</si>
  <si>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</si>
  <si>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</si>
  <si>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</si>
  <si>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</si>
  <si>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</si>
  <si>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</si>
  <si>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</si>
  <si>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</si>
  <si>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</si>
  <si>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</si>
  <si>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</si>
  <si>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</si>
  <si>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</si>
  <si>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</si>
  <si>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</si>
  <si>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</si>
  <si>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</si>
  <si>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</si>
  <si>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</si>
  <si>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</si>
  <si>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</si>
  <si>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</si>
  <si>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</si>
  <si>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</si>
  <si>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</si>
  <si>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</si>
  <si>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</si>
  <si>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</si>
  <si>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</si>
  <si>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</si>
  <si>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</si>
  <si>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</si>
  <si>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</si>
  <si>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</si>
  <si>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</si>
  <si>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</si>
  <si>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</si>
  <si>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</si>
  <si>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</si>
  <si>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</si>
  <si>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</si>
  <si>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</si>
  <si>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</si>
  <si>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</si>
  <si>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</si>
  <si>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</si>
  <si>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</si>
  <si>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</si>
  <si>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</si>
  <si>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</si>
  <si>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</si>
  <si>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</si>
  <si>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</si>
  <si>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</si>
  <si>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</si>
  <si>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</si>
  <si>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</si>
  <si>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</si>
  <si>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</si>
  <si>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</si>
  <si>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</si>
  <si>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</si>
  <si>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</si>
  <si>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</si>
  <si>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</si>
  <si>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</si>
  <si>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</si>
  <si>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</si>
  <si>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</si>
  <si>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</si>
  <si>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</si>
  <si>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</si>
  <si>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</si>
  <si>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</si>
  <si>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</si>
  <si>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</si>
  <si>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</si>
  <si>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</si>
  <si>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</si>
  <si>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</si>
  <si>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</si>
  <si>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</si>
  <si>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</si>
  <si>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</si>
  <si>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</si>
  <si>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</si>
  <si>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</si>
  <si>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</si>
  <si>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</si>
  <si>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</si>
  <si>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</si>
  <si>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</si>
  <si>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</si>
  <si>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</si>
  <si>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</si>
  <si>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</si>
  <si>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</si>
  <si>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</si>
  <si>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</si>
  <si>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</si>
  <si>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</si>
  <si>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</si>
  <si>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</si>
  <si>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</si>
  <si>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</si>
  <si>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</si>
  <si>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</si>
  <si>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</si>
  <si>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</si>
  <si>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</si>
  <si>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</si>
  <si>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</si>
  <si>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</si>
  <si>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</si>
  <si>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</si>
  <si>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</si>
  <si>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</si>
  <si>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</si>
  <si>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</si>
  <si>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</si>
  <si>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</si>
  <si>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</si>
  <si>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</si>
  <si>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</si>
  <si>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</si>
  <si>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</si>
  <si>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</si>
  <si>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</si>
  <si>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</si>
  <si>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</si>
  <si>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</si>
  <si>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</si>
  <si>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</si>
  <si>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</si>
  <si>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</si>
  <si>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</si>
  <si>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</si>
  <si>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</si>
  <si>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</si>
  <si>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</si>
  <si>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</si>
  <si>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</si>
  <si>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</si>
  <si>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</si>
  <si>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</si>
  <si>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</si>
  <si>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</si>
  <si>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</si>
  <si>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</si>
  <si>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</si>
  <si>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</si>
  <si>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</si>
  <si>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</si>
  <si>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</si>
  <si>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</si>
  <si>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</si>
  <si>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</si>
  <si>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</si>
  <si>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</si>
  <si>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</si>
  <si>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</si>
  <si>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</si>
  <si>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</si>
  <si>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</si>
  <si>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</si>
  <si>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</si>
  <si>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</si>
  <si>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</si>
  <si>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</si>
  <si>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</si>
  <si>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</si>
  <si>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</si>
  <si>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</si>
  <si>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</si>
  <si>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</si>
  <si>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</si>
  <si>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</si>
  <si>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</si>
  <si>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</si>
  <si>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</si>
  <si>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</si>
  <si>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</si>
  <si>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</si>
  <si>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</si>
  <si>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</si>
  <si>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</si>
  <si>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</si>
  <si>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</si>
  <si>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</si>
  <si>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</si>
  <si>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</si>
  <si>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</si>
  <si>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</si>
  <si>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</si>
  <si>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</si>
  <si>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</si>
  <si>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</si>
  <si>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</si>
  <si>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</si>
  <si>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</si>
  <si>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</si>
  <si>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</si>
  <si>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</si>
  <si>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</si>
  <si>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</si>
  <si>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</si>
  <si>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</si>
  <si>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</si>
  <si>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</si>
  <si>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</si>
  <si>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</si>
  <si>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</si>
  <si>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</si>
  <si>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</si>
  <si>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</si>
  <si>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</si>
  <si>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</si>
  <si>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</si>
  <si>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</si>
  <si>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</si>
  <si>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</si>
  <si>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</si>
  <si>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</si>
  <si>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</si>
  <si>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</si>
  <si>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</si>
  <si>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</si>
  <si>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</si>
  <si>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</si>
  <si>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</si>
  <si>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</si>
  <si>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</si>
  <si>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</si>
  <si>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</si>
  <si>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</si>
  <si>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</si>
  <si>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</si>
  <si>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</si>
  <si>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</si>
  <si>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</si>
  <si>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</si>
  <si>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</si>
  <si>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</si>
  <si>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</si>
  <si>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</si>
  <si>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</si>
  <si>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</si>
  <si>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</si>
  <si>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</si>
  <si>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</si>
  <si>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</si>
  <si>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</si>
  <si>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</si>
  <si>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</si>
  <si>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</si>
  <si>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</si>
  <si>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</si>
  <si>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</si>
  <si>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</si>
  <si>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</si>
  <si>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</si>
  <si>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</si>
  <si>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</si>
  <si>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</si>
  <si>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</si>
  <si>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</si>
  <si>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</si>
  <si>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</si>
  <si>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</si>
  <si>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</si>
  <si>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</si>
  <si>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</si>
  <si>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</si>
  <si>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</si>
  <si>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</si>
  <si>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</si>
  <si>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</si>
  <si>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</si>
  <si>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</si>
  <si>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</si>
  <si>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</si>
  <si>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</si>
  <si>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</si>
  <si>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</si>
  <si>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</si>
  <si>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</si>
  <si>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</si>
  <si>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</si>
  <si>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</si>
  <si>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</si>
  <si>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</si>
  <si>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</si>
  <si>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</si>
  <si>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</si>
  <si>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</si>
  <si>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</si>
  <si>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</si>
  <si>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</si>
  <si>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</si>
  <si>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</si>
  <si>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</si>
  <si>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</si>
  <si>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</si>
  <si>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</si>
  <si>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</si>
  <si>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</si>
  <si>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</si>
  <si>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</si>
  <si>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</si>
  <si>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</si>
  <si>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</si>
  <si>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</si>
  <si>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</si>
  <si>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</si>
  <si>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</si>
  <si>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</si>
  <si>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</si>
  <si>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</si>
  <si>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</si>
  <si>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</si>
  <si>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</si>
  <si>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</si>
  <si>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</si>
  <si>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</si>
  <si>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</si>
  <si>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</si>
  <si>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</si>
  <si>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</si>
  <si>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</si>
  <si>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</si>
  <si>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</si>
  <si>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</si>
  <si>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</si>
  <si>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</si>
  <si>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</si>
  <si>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</si>
  <si>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</si>
  <si>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</si>
  <si>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</si>
  <si>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</si>
  <si>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</si>
  <si>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</si>
  <si>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</si>
  <si>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</si>
  <si>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</si>
  <si>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</si>
  <si>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</si>
  <si>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</si>
  <si>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</si>
  <si>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</si>
  <si>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</si>
  <si>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</si>
  <si>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</si>
  <si>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</si>
  <si>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</si>
  <si>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</si>
  <si>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</si>
  <si>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</si>
  <si>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</si>
  <si>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</si>
  <si>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</si>
  <si>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</si>
  <si>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</si>
  <si>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</si>
  <si>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</si>
  <si>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</si>
  <si>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</si>
  <si>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</si>
  <si>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</si>
  <si>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</si>
  <si>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</si>
  <si>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</si>
  <si>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</si>
  <si>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</si>
  <si>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</si>
  <si>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</si>
  <si>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</si>
  <si>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</si>
  <si>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</si>
  <si>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</si>
  <si>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</si>
  <si>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</si>
  <si>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</si>
  <si>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</si>
  <si>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</si>
  <si>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</si>
  <si>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</si>
  <si>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</si>
  <si>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</si>
  <si>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</si>
  <si>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</si>
  <si>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</si>
  <si>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</si>
  <si>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</si>
  <si>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</si>
  <si>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</si>
  <si>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</si>
  <si>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</si>
  <si>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</si>
  <si>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</si>
  <si>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</si>
  <si>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</si>
  <si>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</si>
  <si>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</si>
  <si>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</si>
  <si>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</si>
  <si>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</si>
  <si>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</si>
  <si>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</si>
  <si>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</si>
  <si>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</si>
  <si>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</si>
  <si>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</si>
  <si>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</si>
  <si>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</si>
  <si>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</si>
  <si>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</si>
  <si>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</si>
  <si>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</si>
  <si>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</si>
  <si>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</si>
  <si>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</si>
  <si>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</si>
  <si>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</si>
  <si>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</si>
  <si>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</si>
  <si>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</si>
  <si>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</si>
  <si>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</si>
  <si>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</si>
  <si>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</si>
  <si>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</si>
  <si>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</si>
  <si>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</si>
  <si>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</si>
  <si>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</si>
  <si>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</si>
  <si>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</si>
  <si>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</si>
  <si>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</si>
  <si>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</si>
  <si>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</si>
  <si>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</si>
  <si>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</si>
  <si>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</si>
  <si>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</si>
  <si>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</si>
  <si>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</si>
  <si>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</si>
  <si>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</si>
  <si>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</si>
  <si>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</si>
  <si>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</si>
  <si>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</si>
  <si>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</si>
  <si>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</si>
  <si>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</si>
  <si>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</si>
  <si>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</si>
  <si>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</si>
  <si>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</si>
  <si>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</si>
  <si>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</si>
  <si>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</si>
  <si>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</si>
  <si>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</si>
  <si>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</si>
  <si>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</si>
  <si>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</si>
  <si>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</si>
  <si>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</si>
  <si>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</si>
  <si>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</si>
  <si>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</si>
  <si>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</si>
  <si>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</si>
  <si>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</si>
  <si>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</si>
  <si>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</si>
  <si>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</si>
  <si>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</si>
  <si>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</si>
  <si>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</si>
  <si>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</si>
  <si>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</si>
  <si>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</si>
  <si>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</si>
  <si>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</si>
  <si>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</si>
  <si>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</si>
  <si>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</si>
  <si>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</si>
  <si>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</si>
  <si>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</si>
  <si>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</si>
  <si>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</si>
  <si>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</si>
  <si>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</si>
  <si>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</si>
  <si>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</si>
  <si>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</si>
  <si>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</si>
  <si>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</si>
  <si>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</si>
  <si>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</si>
  <si>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</si>
  <si>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</si>
  <si>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</si>
  <si>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</si>
  <si>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</si>
  <si>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</si>
  <si>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</si>
  <si>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</si>
  <si>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</si>
  <si>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</si>
  <si>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</si>
  <si>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</si>
  <si>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</si>
  <si>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</si>
  <si>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</si>
  <si>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</si>
  <si>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</si>
  <si>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</si>
  <si>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</si>
  <si>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</si>
  <si>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</si>
  <si>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</si>
  <si>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</si>
  <si>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</si>
  <si>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</si>
  <si>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</si>
  <si>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</si>
  <si>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</si>
  <si>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</si>
  <si>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</si>
  <si>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</si>
  <si>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</si>
  <si>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</si>
  <si>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</si>
  <si>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</si>
  <si>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</si>
  <si>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</si>
  <si>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</si>
  <si>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</si>
  <si>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</si>
  <si>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</si>
  <si>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</si>
  <si>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</si>
  <si>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</si>
  <si>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</si>
  <si>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</si>
  <si>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</si>
  <si>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</si>
  <si>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</si>
  <si>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</si>
  <si>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</si>
  <si>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</si>
  <si>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</si>
  <si>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</si>
  <si>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</si>
  <si>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</si>
  <si>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</si>
  <si>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</si>
  <si>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</si>
  <si>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</si>
  <si>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</si>
  <si>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</si>
  <si>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</si>
  <si>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</si>
  <si>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</si>
  <si>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</si>
  <si>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</si>
  <si>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</si>
  <si>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</si>
  <si>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</si>
  <si>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</si>
  <si>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</si>
  <si>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</si>
  <si>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</si>
  <si>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</si>
  <si>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</si>
  <si>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</si>
  <si>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</si>
  <si>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</si>
  <si>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</si>
  <si>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</si>
  <si>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</si>
  <si>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</si>
  <si>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</si>
  <si>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</si>
  <si>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</si>
  <si>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</si>
  <si>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</si>
  <si>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</si>
  <si>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</si>
  <si>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</si>
  <si>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</si>
  <si>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</si>
  <si>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</si>
  <si>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</si>
  <si>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</si>
  <si>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</si>
  <si>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</si>
  <si>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</si>
  <si>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</si>
  <si>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</si>
  <si>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</si>
  <si>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</si>
  <si>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</si>
  <si>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</si>
  <si>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</si>
  <si>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</si>
  <si>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</si>
  <si>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</si>
  <si>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</si>
  <si>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</si>
  <si>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</si>
  <si>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</si>
  <si>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</si>
  <si>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</si>
  <si>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</si>
  <si>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</si>
  <si>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</si>
  <si>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</si>
  <si>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</si>
  <si>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</si>
  <si>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</si>
  <si>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</si>
  <si>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</si>
  <si>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</si>
  <si>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</si>
  <si>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</si>
  <si>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</si>
  <si>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</si>
  <si>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</si>
  <si>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</si>
  <si>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</si>
  <si>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</si>
  <si>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</si>
  <si>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</si>
  <si>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</si>
  <si>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</si>
  <si>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</si>
  <si>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</si>
  <si>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</si>
  <si>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</si>
  <si>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</si>
  <si>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</si>
  <si>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</si>
  <si>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</si>
  <si>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</si>
  <si>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</si>
  <si>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</si>
  <si>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</si>
  <si>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</si>
  <si>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</si>
  <si>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</si>
  <si>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</si>
  <si>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</si>
  <si>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</si>
  <si>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</si>
  <si>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</si>
  <si>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</si>
  <si>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</si>
  <si>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</si>
  <si>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</si>
  <si>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</si>
  <si>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</si>
  <si>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</si>
  <si>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</si>
  <si>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</si>
  <si>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</si>
  <si>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</si>
  <si>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</si>
  <si>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</si>
  <si>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</si>
  <si>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</si>
  <si>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</si>
  <si>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</si>
  <si>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</si>
  <si>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</si>
  <si>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</si>
  <si>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</si>
  <si>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</si>
  <si>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</si>
  <si>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</si>
  <si>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</si>
  <si>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</si>
  <si>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</si>
  <si>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</si>
  <si>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</si>
  <si>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</si>
  <si>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</si>
  <si>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</si>
  <si>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</si>
  <si>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</si>
  <si>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</si>
  <si>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</si>
  <si>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</si>
  <si>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</si>
  <si>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</si>
  <si>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</si>
  <si>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</si>
  <si>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</si>
  <si>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</si>
  <si>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</si>
  <si>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</si>
  <si>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</si>
  <si>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</si>
  <si>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</si>
  <si>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</si>
  <si>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</si>
  <si>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</si>
  <si>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</si>
  <si>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</si>
  <si>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</si>
  <si>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</si>
  <si>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</si>
  <si>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</si>
  <si>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</si>
  <si>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</si>
  <si>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</si>
  <si>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</si>
  <si>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</si>
  <si>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</si>
  <si>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</si>
  <si>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</si>
  <si>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</si>
  <si>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</si>
  <si>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</si>
  <si>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</si>
  <si>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</si>
  <si>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</si>
  <si>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</si>
  <si>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</si>
  <si>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</si>
  <si>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</si>
  <si>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</si>
  <si>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</si>
  <si>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</si>
  <si>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</si>
  <si>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</si>
  <si>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</si>
  <si>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</si>
  <si>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</si>
  <si>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</si>
  <si>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</si>
  <si>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</si>
  <si>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</si>
  <si>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</si>
  <si>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</si>
  <si>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</si>
  <si>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</si>
  <si>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</si>
  <si>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</si>
  <si>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</si>
  <si>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</si>
  <si>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</si>
  <si>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</si>
  <si>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</si>
  <si>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</si>
  <si>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</si>
  <si>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</si>
  <si>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</si>
  <si>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</si>
  <si>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</si>
  <si>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</si>
  <si>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</si>
  <si>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</si>
  <si>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</si>
  <si>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</si>
  <si>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</si>
  <si>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</si>
  <si>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</si>
  <si>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</si>
  <si>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</si>
  <si>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</si>
  <si>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</si>
  <si>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</si>
  <si>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</si>
  <si>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</si>
  <si>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</si>
  <si>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</si>
  <si>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</si>
  <si>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</si>
  <si>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</si>
  <si>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</si>
  <si>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</si>
  <si>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</si>
  <si>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</si>
  <si>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</si>
  <si>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</si>
  <si>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</si>
  <si>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</si>
  <si>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</si>
  <si>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</si>
  <si>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</si>
  <si>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</si>
  <si>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</si>
  <si>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</si>
  <si>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</si>
  <si>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</si>
  <si>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</si>
  <si>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</si>
  <si>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</si>
  <si>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</si>
  <si>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</si>
  <si>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</si>
  <si>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</si>
  <si>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</si>
  <si>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</si>
  <si>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</si>
  <si>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</si>
  <si>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</si>
  <si>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</si>
  <si>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</si>
  <si>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</si>
  <si>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</si>
  <si>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</si>
  <si>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</si>
  <si>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</si>
  <si>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</si>
  <si>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</si>
  <si>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</si>
  <si>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</si>
  <si>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</si>
  <si>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</si>
  <si>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</si>
  <si>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</si>
  <si>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</si>
  <si>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</si>
  <si>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</si>
  <si>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</si>
  <si>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</si>
  <si>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</si>
  <si>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</si>
  <si>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</si>
  <si>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</si>
  <si>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</si>
  <si>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</si>
  <si>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</si>
  <si>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</si>
  <si>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</si>
  <si>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</si>
  <si>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</si>
  <si>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</si>
  <si>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</si>
  <si>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</si>
  <si>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</si>
  <si>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</si>
  <si>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</si>
  <si>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</si>
  <si>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</si>
  <si>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</si>
  <si>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</si>
  <si>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</si>
  <si>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</si>
  <si>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</si>
  <si>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</si>
  <si>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</si>
  <si>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</si>
  <si>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</si>
  <si>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</si>
  <si>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</si>
  <si>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</si>
  <si>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</si>
  <si>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</si>
  <si>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</si>
  <si>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</si>
  <si>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</si>
  <si>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</si>
  <si>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</si>
  <si>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</si>
  <si>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</si>
  <si>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</si>
  <si>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</si>
  <si>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</si>
  <si>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</si>
  <si>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</si>
  <si>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</si>
  <si>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</si>
  <si>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</si>
  <si>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</si>
  <si>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</si>
  <si>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</si>
  <si>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</si>
  <si>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</si>
  <si>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</si>
  <si>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</si>
  <si>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</si>
  <si>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</si>
  <si>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</si>
  <si>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</si>
  <si>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</si>
  <si>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</si>
  <si>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</si>
  <si>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</si>
  <si>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</si>
  <si>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</si>
  <si>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</si>
  <si>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</si>
  <si>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</si>
  <si>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</si>
  <si>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</si>
  <si>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</si>
  <si>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</si>
  <si>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</si>
  <si>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</si>
  <si>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</si>
  <si>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</si>
  <si>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</si>
  <si>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</si>
  <si>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</si>
  <si>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</si>
  <si>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</si>
  <si>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</si>
  <si>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</si>
  <si>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</si>
  <si>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</si>
  <si>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</si>
  <si>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</si>
  <si>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</si>
  <si>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</si>
  <si>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</si>
  <si>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</si>
  <si>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</si>
  <si>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</si>
  <si>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</si>
  <si>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</si>
  <si>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</si>
  <si>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</si>
  <si>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</si>
  <si>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</si>
  <si>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</si>
  <si>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</si>
  <si>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</si>
  <si>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</si>
  <si>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</si>
  <si>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</si>
  <si>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</si>
  <si>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</si>
  <si>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</si>
  <si>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</si>
  <si>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</si>
  <si>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</si>
  <si>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</si>
  <si>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</si>
  <si>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</si>
  <si>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</si>
  <si>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</si>
  <si>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</si>
  <si>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</si>
  <si>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</si>
  <si>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</si>
  <si>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</si>
  <si>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</si>
  <si>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</si>
  <si>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</si>
  <si>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</si>
  <si>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</si>
  <si>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</si>
  <si>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</si>
  <si>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</si>
  <si>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</si>
  <si>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</si>
  <si>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</si>
  <si>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</si>
  <si>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</si>
  <si>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</si>
  <si>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</si>
  <si>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</si>
  <si>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</si>
  <si>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</si>
  <si>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</si>
  <si>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</si>
  <si>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</si>
  <si>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</si>
  <si>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</si>
  <si>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</si>
  <si>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</si>
  <si>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</si>
  <si>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</si>
  <si>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</si>
  <si>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</si>
  <si>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</si>
  <si>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</si>
  <si>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</si>
  <si>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</si>
  <si>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</si>
  <si>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</si>
  <si>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</si>
  <si>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</si>
  <si>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</si>
  <si>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</si>
  <si>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</si>
  <si>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</si>
  <si>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</si>
  <si>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</si>
  <si>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</si>
  <si>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</si>
  <si>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</si>
  <si>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</si>
  <si>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</si>
  <si>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</si>
  <si>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</si>
  <si>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</si>
  <si>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</si>
  <si>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</si>
  <si>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</si>
  <si>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</si>
  <si>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</si>
  <si>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</si>
  <si>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</si>
  <si>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</si>
  <si>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</si>
  <si>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</si>
  <si>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</si>
  <si>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</si>
  <si>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</si>
  <si>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</si>
  <si>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</si>
  <si>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</si>
  <si>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</si>
  <si>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</si>
  <si>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</si>
  <si>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</si>
  <si>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</si>
  <si>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</si>
  <si>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</si>
  <si>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</si>
  <si>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</si>
  <si>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</si>
  <si>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</si>
  <si>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</si>
  <si>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</si>
  <si>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</si>
  <si>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</si>
  <si>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</si>
  <si>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</si>
  <si>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</si>
  <si>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</si>
  <si>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</si>
  <si>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</si>
  <si>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</si>
  <si>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</si>
  <si>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</si>
  <si>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</si>
  <si>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</si>
  <si>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</si>
  <si>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</si>
  <si>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</si>
  <si>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</si>
  <si>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</si>
  <si>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</si>
  <si>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</si>
  <si>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</si>
  <si>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</si>
  <si>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</si>
  <si>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</si>
  <si>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</si>
  <si>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</si>
  <si>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</si>
  <si>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</si>
  <si>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</si>
  <si>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</si>
  <si>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</si>
  <si>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</si>
  <si>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</si>
  <si>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</si>
  <si>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</si>
  <si>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</si>
  <si>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</si>
  <si>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</si>
  <si>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</si>
  <si>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</si>
  <si>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</si>
  <si>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</si>
  <si>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</si>
  <si>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</si>
  <si>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</si>
  <si>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</si>
  <si>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</si>
  <si>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</si>
  <si>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</si>
  <si>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</si>
  <si>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</si>
  <si>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</si>
  <si>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</si>
  <si>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</si>
  <si>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</si>
  <si>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</si>
  <si>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</si>
  <si>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</si>
  <si>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</si>
  <si>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</si>
  <si>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</si>
  <si>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</si>
  <si>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</si>
  <si>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</si>
  <si>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</si>
  <si>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</si>
  <si>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</si>
  <si>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</si>
  <si>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</si>
  <si>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</si>
  <si>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</si>
  <si>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</si>
  <si>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</si>
  <si>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</si>
  <si>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</si>
  <si>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</si>
  <si>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</si>
  <si>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</si>
  <si>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</si>
  <si>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</si>
  <si>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</si>
  <si>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</si>
  <si>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</si>
  <si>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</si>
  <si>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</si>
  <si>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</si>
  <si>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</si>
  <si>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</si>
  <si>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</si>
  <si>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</si>
  <si>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</si>
  <si>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</si>
  <si>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</si>
  <si>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</si>
  <si>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</si>
  <si>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</si>
  <si>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</si>
  <si>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</si>
  <si>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</si>
  <si>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</si>
  <si>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</si>
  <si>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</si>
  <si>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</si>
  <si>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</si>
  <si>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</si>
  <si>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</si>
  <si>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</si>
  <si>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</si>
  <si>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</si>
  <si>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</si>
  <si>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</si>
  <si>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</si>
  <si>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</si>
  <si>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</si>
  <si>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</si>
  <si>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</si>
  <si>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</si>
  <si>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</si>
  <si>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</si>
  <si>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</si>
  <si>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</si>
  <si>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</si>
  <si>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</si>
  <si>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</si>
  <si>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</si>
  <si>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</si>
  <si>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</si>
  <si>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</si>
  <si>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</si>
  <si>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</si>
  <si>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</si>
  <si>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</si>
  <si>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</si>
  <si>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</si>
  <si>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</si>
  <si>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</si>
  <si>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</si>
  <si>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</si>
  <si>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</si>
  <si>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</si>
  <si>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</si>
  <si>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</si>
  <si>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</si>
  <si>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</si>
  <si>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</si>
  <si>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</si>
  <si>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</si>
  <si>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</si>
  <si>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</si>
  <si>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</si>
  <si>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</si>
  <si>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</si>
  <si>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</si>
  <si>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</si>
  <si>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</si>
  <si>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</si>
  <si>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</si>
  <si>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</si>
  <si>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</si>
  <si>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</si>
  <si>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</si>
  <si>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</si>
  <si>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</si>
  <si>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</si>
  <si>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</si>
  <si>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</si>
  <si>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</si>
  <si>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</si>
  <si>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</si>
  <si>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</si>
  <si>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</si>
  <si>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</si>
  <si>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</si>
  <si>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</si>
  <si>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</si>
  <si>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</si>
  <si>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</si>
  <si>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</si>
  <si>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</si>
  <si>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</si>
  <si>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</si>
  <si>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</si>
  <si>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</si>
  <si>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</si>
  <si>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</si>
  <si>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</si>
  <si>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</si>
  <si>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</si>
  <si>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</si>
  <si>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</si>
  <si>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</si>
  <si>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</si>
  <si>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</si>
  <si>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</si>
  <si>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</si>
  <si>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</si>
  <si>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</si>
  <si>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</si>
  <si>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</si>
  <si>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</si>
  <si>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</si>
  <si>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</si>
  <si>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</si>
  <si>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</si>
  <si>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</si>
  <si>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</si>
  <si>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</si>
  <si>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</si>
  <si>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</si>
  <si>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</si>
  <si>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</si>
  <si>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</si>
  <si>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</si>
  <si>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</si>
  <si>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</si>
  <si>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</si>
  <si>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</si>
  <si>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</si>
  <si>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</si>
  <si>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</si>
  <si>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</si>
  <si>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</si>
  <si>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</si>
  <si>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</si>
  <si>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</si>
  <si>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</si>
  <si>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</si>
  <si>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</si>
  <si>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</si>
  <si>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</si>
  <si>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</si>
  <si>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</si>
  <si>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</si>
  <si>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</si>
  <si>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</si>
  <si>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</si>
  <si>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</si>
  <si>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</si>
  <si>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</si>
  <si>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</si>
  <si>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</si>
  <si>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</si>
  <si>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</si>
  <si>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</si>
  <si>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</si>
  <si>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</si>
  <si>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</si>
  <si>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</si>
  <si>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</si>
  <si>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</si>
  <si>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</si>
  <si>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</si>
  <si>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</si>
  <si>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</si>
  <si>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</si>
  <si>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</si>
  <si>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</si>
  <si>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</si>
  <si>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</si>
  <si>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</si>
  <si>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</si>
  <si>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</si>
  <si>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</si>
  <si>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</si>
  <si>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</si>
  <si>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</si>
  <si>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</si>
  <si>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</si>
  <si>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</si>
  <si>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</si>
  <si>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</si>
  <si>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</si>
  <si>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</si>
  <si>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</si>
  <si>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</si>
  <si>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</si>
  <si>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</si>
  <si>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</si>
  <si>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</si>
  <si>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</si>
  <si>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</si>
  <si>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</si>
  <si>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</si>
  <si>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</si>
  <si>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</si>
  <si>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</si>
  <si>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</si>
  <si>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</si>
  <si>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</si>
  <si>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</si>
  <si>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</si>
  <si>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</si>
  <si>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</si>
  <si>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</si>
  <si>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</si>
  <si>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</si>
  <si>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</si>
  <si>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</si>
  <si>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</si>
  <si>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</si>
  <si>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</si>
  <si>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</si>
  <si>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</si>
  <si>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</si>
  <si>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</si>
  <si>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</si>
  <si>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</si>
  <si>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</si>
  <si>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</si>
  <si>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</si>
  <si>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</si>
  <si>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</si>
  <si>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</si>
  <si>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</si>
  <si>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</si>
  <si>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</si>
  <si>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</si>
  <si>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</si>
  <si>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</si>
  <si>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</si>
  <si>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</si>
  <si>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</si>
  <si>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</si>
  <si>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</si>
  <si>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</si>
  <si>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</si>
  <si>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</si>
  <si>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</si>
  <si>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</si>
  <si>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</si>
  <si>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</si>
  <si>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</si>
  <si>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</si>
  <si>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</si>
  <si>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</si>
  <si>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</si>
  <si>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</si>
  <si>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</si>
  <si>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</si>
  <si>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</si>
  <si>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</si>
  <si>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</si>
  <si>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</si>
  <si>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</si>
  <si>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</si>
  <si>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</si>
  <si>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</si>
  <si>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</si>
  <si>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</si>
  <si>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</si>
  <si>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</si>
  <si>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</si>
  <si>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</si>
  <si>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</si>
  <si>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</si>
  <si>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</si>
  <si>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</si>
  <si>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</si>
  <si>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</si>
  <si>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</si>
  <si>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</si>
  <si>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</si>
  <si>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</si>
  <si>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</si>
  <si>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</si>
  <si>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</si>
  <si>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</si>
  <si>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</si>
  <si>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</si>
  <si>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</si>
  <si>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</si>
  <si>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</si>
  <si>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</si>
  <si>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</si>
  <si>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</si>
  <si>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</si>
  <si>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</si>
  <si>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</si>
  <si>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</si>
  <si>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</si>
  <si>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</si>
  <si>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</si>
  <si>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</si>
  <si>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</si>
  <si>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</si>
  <si>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</si>
  <si>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</si>
  <si>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</si>
  <si>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</si>
  <si>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</si>
  <si>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</si>
  <si>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</si>
  <si>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</si>
  <si>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</si>
  <si>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</si>
  <si>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</si>
  <si>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</si>
  <si>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</si>
  <si>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</si>
  <si>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</si>
  <si>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</si>
  <si>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</si>
  <si>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</si>
  <si>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</si>
  <si>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</si>
  <si>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</si>
  <si>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</si>
  <si>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</si>
  <si>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</si>
  <si>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</si>
  <si>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</si>
  <si>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</si>
  <si>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</si>
  <si>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</si>
  <si>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</si>
  <si>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</si>
  <si>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</si>
  <si>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</si>
  <si>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</si>
  <si>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</si>
  <si>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</si>
  <si>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</si>
  <si>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</si>
  <si>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</si>
  <si>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</si>
  <si>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</si>
  <si>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</si>
  <si>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</si>
  <si>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</si>
  <si>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</si>
  <si>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</si>
  <si>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</si>
  <si>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</si>
  <si>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</si>
  <si>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</si>
  <si>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</si>
  <si>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</si>
  <si>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</si>
  <si>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</si>
  <si>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</si>
  <si>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</si>
  <si>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</si>
  <si>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</si>
  <si>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</si>
  <si>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</si>
  <si>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</si>
  <si>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</si>
  <si>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</si>
  <si>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</si>
  <si>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</si>
  <si>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</si>
  <si>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</si>
  <si>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</si>
  <si>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</si>
  <si>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</si>
  <si>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</si>
  <si>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</si>
  <si>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</si>
  <si>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</si>
  <si>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</si>
  <si>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</si>
  <si>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</si>
  <si>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</si>
  <si>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</si>
  <si>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</si>
  <si>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</si>
  <si>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</si>
  <si>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</si>
  <si>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</si>
  <si>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</si>
  <si>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</si>
  <si>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</si>
  <si>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</si>
  <si>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</si>
  <si>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</si>
  <si>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</si>
  <si>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</si>
  <si>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</si>
  <si>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</si>
  <si>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</si>
  <si>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</si>
  <si>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</si>
  <si>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</si>
  <si>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</si>
  <si>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</si>
  <si>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</si>
  <si>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</si>
  <si>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</si>
  <si>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</si>
  <si>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</si>
  <si>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</si>
  <si>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</si>
  <si>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</si>
  <si>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</si>
  <si>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</si>
  <si>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</si>
  <si>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</si>
  <si>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</si>
  <si>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</si>
  <si>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</si>
  <si>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</si>
  <si>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</si>
  <si>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</si>
  <si>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</si>
  <si>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</si>
  <si>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</si>
  <si>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</si>
  <si>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</si>
  <si>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</si>
  <si>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</si>
  <si>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</si>
  <si>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</si>
  <si>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</si>
  <si>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</si>
  <si>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</si>
  <si>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</si>
  <si>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</si>
  <si>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</si>
  <si>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</si>
  <si>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</si>
  <si>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</si>
  <si>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</si>
  <si>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</si>
  <si>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</si>
  <si>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</si>
  <si>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</si>
  <si>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</si>
  <si>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</si>
  <si>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</si>
  <si>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</si>
  <si>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</si>
  <si>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</si>
  <si>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</si>
  <si>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</si>
  <si>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</si>
  <si>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</si>
  <si>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</si>
  <si>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</si>
  <si>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</si>
  <si>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</si>
  <si>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</si>
  <si>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</si>
  <si>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</si>
  <si>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</si>
  <si>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</si>
  <si>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</si>
  <si>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</si>
  <si>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</si>
  <si>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</si>
  <si>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</si>
  <si>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</si>
  <si>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</si>
  <si>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</si>
  <si>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</si>
  <si>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</si>
  <si>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</si>
  <si>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</si>
  <si>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</si>
  <si>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</si>
  <si>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</si>
  <si>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</si>
  <si>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</si>
  <si>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</si>
  <si>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</si>
  <si>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</si>
  <si>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</si>
  <si>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</si>
  <si>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</si>
  <si>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</si>
  <si>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</si>
  <si>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</si>
  <si>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</si>
  <si>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</si>
  <si>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</si>
  <si>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</si>
  <si>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</si>
  <si>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</si>
  <si>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</si>
  <si>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</si>
  <si>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</si>
  <si>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</si>
  <si>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</si>
  <si>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</si>
  <si>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</si>
  <si>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</si>
  <si>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</si>
  <si>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</si>
  <si>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</si>
  <si>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</si>
  <si>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</si>
  <si>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</si>
  <si>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</si>
  <si>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</si>
  <si>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</si>
  <si>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</si>
  <si>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</si>
  <si>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</si>
  <si>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</si>
  <si>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</si>
  <si>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</si>
  <si>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</si>
  <si>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</si>
  <si>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</si>
  <si>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</si>
  <si>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</si>
  <si>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</si>
  <si>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</si>
  <si>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</si>
  <si>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</si>
  <si>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</si>
  <si>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</si>
  <si>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</si>
  <si>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</si>
  <si>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</si>
  <si>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</si>
  <si>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</si>
  <si>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</si>
  <si>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</si>
  <si>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</si>
  <si>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</si>
  <si>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</si>
  <si>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</si>
  <si>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</si>
  <si>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</si>
  <si>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</si>
  <si>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</si>
  <si>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</si>
  <si>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</si>
  <si>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</si>
  <si>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</si>
  <si>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</si>
  <si>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</si>
  <si>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</si>
  <si>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</si>
  <si>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</si>
  <si>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</si>
  <si>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</si>
  <si>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</si>
  <si>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</si>
  <si>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</si>
  <si>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</si>
  <si>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</si>
  <si>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</si>
  <si>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</si>
  <si>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</si>
  <si>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</si>
  <si>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</si>
  <si>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</si>
  <si>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</si>
  <si>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</si>
  <si>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</si>
  <si>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</si>
  <si>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</si>
  <si>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</si>
  <si>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</si>
  <si>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</si>
  <si>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</si>
  <si>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</si>
  <si>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</si>
  <si>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</si>
  <si>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</si>
  <si>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</si>
  <si>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</si>
  <si>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</si>
  <si>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</si>
  <si>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</si>
  <si>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</si>
  <si>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</si>
  <si>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</si>
  <si>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</si>
  <si>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</si>
  <si>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</si>
  <si>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</si>
  <si>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</si>
  <si>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</si>
  <si>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</si>
  <si>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</si>
  <si>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</si>
  <si>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</si>
  <si>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</si>
  <si>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</si>
  <si>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</si>
  <si>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</si>
  <si>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</si>
  <si>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</si>
  <si>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</si>
  <si>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</si>
  <si>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</si>
  <si>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</si>
  <si>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</si>
  <si>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</si>
  <si>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</si>
  <si>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</si>
  <si>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</si>
  <si>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</si>
  <si>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</si>
  <si>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</si>
  <si>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</si>
  <si>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</si>
  <si>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</si>
  <si>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</si>
  <si>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</si>
  <si>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</si>
  <si>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</si>
  <si>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</si>
  <si>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</si>
  <si>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</si>
  <si>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</si>
  <si>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</si>
  <si>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</si>
  <si>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</si>
  <si>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</si>
  <si>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</si>
  <si>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</si>
  <si>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</si>
  <si>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</si>
  <si>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</si>
  <si>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</si>
  <si>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</si>
  <si>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</si>
  <si>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</si>
  <si>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</si>
  <si>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</si>
  <si>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</si>
  <si>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</si>
  <si>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</si>
  <si>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</si>
  <si>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</si>
  <si>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</si>
  <si>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</si>
  <si>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</si>
  <si>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</si>
  <si>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</si>
  <si>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</si>
  <si>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</si>
  <si>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</si>
  <si>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</si>
  <si>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</si>
  <si>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</si>
  <si>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</si>
  <si>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</si>
  <si>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</si>
  <si>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</si>
  <si>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</si>
  <si>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</si>
  <si>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</si>
  <si>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</si>
  <si>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</si>
  <si>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</si>
  <si>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</si>
  <si>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</si>
  <si>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</si>
  <si>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</si>
  <si>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</si>
  <si>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</si>
  <si>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</si>
  <si>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</si>
  <si>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</si>
  <si>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</si>
  <si>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</si>
  <si>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</si>
  <si>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</si>
  <si>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</si>
  <si>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</si>
  <si>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</si>
  <si>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</si>
  <si>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</si>
  <si>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</si>
  <si>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</si>
  <si>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</si>
  <si>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</si>
  <si>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</si>
  <si>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</si>
  <si>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</si>
  <si>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</si>
  <si>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</si>
  <si>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</si>
  <si>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</si>
  <si>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</si>
  <si>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</si>
  <si>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</si>
  <si>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</si>
  <si>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</si>
  <si>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</si>
  <si>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</si>
  <si>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</si>
  <si>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</si>
  <si>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</si>
  <si>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</si>
  <si>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</si>
  <si>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</si>
  <si>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</si>
  <si>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</si>
  <si>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</si>
  <si>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</si>
  <si>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</si>
  <si>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</si>
  <si>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</si>
  <si>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</si>
  <si>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</si>
  <si>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</si>
  <si>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</si>
  <si>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</si>
  <si>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</si>
  <si>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</si>
  <si>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</si>
  <si>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</si>
  <si>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</si>
  <si>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</si>
  <si>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</si>
  <si>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</si>
  <si>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</si>
  <si>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</si>
  <si>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</si>
  <si>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</si>
  <si>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</si>
  <si>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</si>
  <si>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</si>
  <si>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</si>
  <si>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</si>
  <si>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</si>
  <si>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</si>
  <si>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</si>
  <si>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</si>
  <si>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</si>
  <si>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</si>
  <si>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</si>
  <si>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</si>
  <si>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</si>
  <si>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</si>
  <si>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</si>
  <si>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</si>
  <si>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</si>
  <si>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</si>
  <si>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</si>
  <si>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</si>
  <si>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</si>
  <si>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</si>
  <si>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</si>
  <si>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</si>
  <si>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</si>
  <si>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</si>
  <si>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</si>
  <si>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</si>
  <si>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</si>
  <si>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</si>
  <si>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</si>
  <si>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</si>
  <si>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</si>
  <si>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</si>
  <si>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</si>
  <si>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</si>
  <si>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</si>
  <si>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</si>
  <si>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</si>
  <si>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</si>
  <si>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</si>
  <si>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</si>
  <si>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</si>
  <si>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</si>
  <si>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</si>
  <si>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</si>
  <si>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</si>
  <si>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</si>
  <si>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</si>
  <si>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</si>
  <si>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</si>
  <si>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</si>
  <si>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</si>
  <si>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</si>
  <si>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</si>
  <si>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</si>
  <si>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</si>
  <si>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</si>
  <si>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</si>
  <si>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</si>
  <si>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</si>
  <si>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</si>
  <si>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</si>
  <si>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</si>
  <si>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</si>
  <si>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</si>
  <si>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</si>
  <si>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</si>
  <si>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</si>
  <si>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</si>
  <si>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</si>
  <si>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</si>
  <si>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</si>
  <si>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</si>
  <si>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</si>
  <si>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</si>
  <si>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</si>
  <si>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</si>
  <si>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</si>
  <si>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</si>
  <si>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</si>
  <si>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</si>
  <si>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</si>
  <si>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</si>
  <si>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</si>
  <si>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</si>
  <si>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</si>
  <si>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</si>
  <si>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</si>
  <si>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</si>
  <si>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</si>
  <si>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</si>
  <si>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</si>
  <si>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</si>
  <si>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</si>
  <si>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</si>
  <si>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</si>
  <si>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</si>
  <si>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</si>
  <si>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</si>
  <si>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</si>
  <si>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</si>
  <si>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</si>
  <si>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</si>
  <si>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</si>
  <si>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</si>
  <si>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</si>
  <si>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</si>
  <si>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</si>
  <si>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</si>
  <si>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</si>
  <si>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</si>
  <si>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</si>
  <si>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</si>
  <si>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</si>
  <si>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</si>
  <si>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</si>
  <si>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</si>
  <si>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</si>
  <si>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</si>
  <si>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</si>
  <si>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</si>
  <si>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</si>
  <si>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</si>
  <si>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</si>
  <si>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</si>
  <si>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</si>
  <si>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</si>
  <si>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</si>
  <si>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</si>
  <si>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</si>
  <si>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</si>
  <si>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</si>
  <si>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</si>
  <si>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</si>
  <si>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</si>
  <si>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</si>
  <si>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</si>
  <si>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</si>
  <si>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</si>
  <si>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</si>
  <si>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</si>
  <si>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</si>
  <si>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</si>
  <si>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</si>
  <si>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</si>
  <si>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</si>
  <si>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</si>
  <si>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</si>
  <si>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</si>
  <si>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</si>
  <si>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</si>
  <si>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</si>
  <si>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</si>
  <si>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</si>
  <si>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</si>
  <si>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</si>
  <si>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</si>
  <si>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</si>
  <si>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</si>
  <si>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</si>
  <si>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</si>
  <si>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</si>
  <si>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</si>
  <si>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</si>
  <si>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</si>
  <si>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</si>
  <si>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</si>
  <si>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</si>
  <si>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</si>
  <si>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</si>
  <si>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</si>
  <si>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</si>
  <si>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</si>
  <si>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</si>
  <si>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</si>
  <si>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</si>
  <si>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</si>
  <si>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</si>
  <si>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</si>
  <si>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</si>
  <si>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</si>
  <si>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</si>
  <si>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</si>
  <si>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</si>
  <si>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</si>
  <si>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</si>
  <si>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</si>
  <si>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</si>
  <si>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</si>
  <si>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</si>
  <si>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</si>
  <si>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</si>
  <si>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</si>
  <si>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</si>
  <si>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</si>
  <si>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</si>
  <si>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</si>
  <si>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</si>
  <si>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</si>
  <si>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</si>
  <si>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</si>
  <si>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</si>
  <si>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</si>
  <si>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</si>
  <si>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</si>
  <si>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</si>
  <si>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</si>
  <si>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</si>
  <si>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</si>
  <si>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</si>
  <si>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</si>
  <si>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</si>
  <si>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</si>
  <si>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</si>
  <si>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</si>
  <si>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</si>
  <si>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</si>
  <si>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</si>
  <si>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</si>
  <si>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</si>
  <si>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</si>
  <si>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</si>
  <si>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</si>
  <si>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</si>
  <si>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</si>
  <si>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</si>
  <si>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</si>
  <si>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</si>
  <si>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</si>
  <si>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</si>
  <si>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</si>
  <si>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</si>
  <si>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</si>
  <si>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</si>
  <si>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</si>
  <si>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</si>
  <si>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</si>
  <si>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</si>
  <si>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</si>
  <si>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</si>
  <si>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</si>
  <si>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</si>
  <si>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</si>
  <si>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</si>
  <si>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</si>
  <si>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</si>
  <si>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</si>
  <si>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</si>
  <si>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</si>
  <si>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</si>
  <si>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</si>
  <si>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</si>
  <si>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</si>
  <si>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</si>
  <si>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</si>
  <si>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</si>
  <si>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</si>
  <si>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</si>
  <si>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</si>
  <si>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</si>
  <si>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</si>
  <si>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</si>
  <si>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</si>
  <si>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</si>
  <si>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</si>
  <si>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</si>
  <si>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</si>
  <si>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</si>
  <si>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</si>
  <si>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</si>
  <si>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</si>
  <si>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</si>
  <si>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</si>
  <si>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</si>
  <si>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</si>
  <si>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</si>
  <si>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</si>
  <si>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</si>
  <si>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</si>
  <si>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</si>
  <si>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</si>
  <si>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</si>
  <si>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</si>
  <si>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</si>
  <si>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</si>
  <si>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</si>
  <si>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</si>
  <si>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</si>
  <si>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</si>
  <si>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</si>
  <si>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</si>
  <si>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</si>
  <si>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</si>
  <si>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</si>
  <si>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</si>
  <si>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</si>
  <si>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</si>
  <si>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</si>
  <si>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</si>
  <si>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</si>
  <si>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</si>
  <si>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</si>
  <si>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</si>
  <si>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</si>
  <si>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</si>
  <si>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</si>
  <si>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</si>
  <si>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</si>
  <si>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</si>
  <si>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</si>
  <si>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</si>
  <si>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</si>
  <si>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</si>
  <si>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</si>
  <si>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</si>
  <si>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</si>
  <si>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</si>
  <si>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</si>
  <si>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</si>
  <si>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</si>
  <si>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</si>
  <si>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</si>
  <si>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</si>
  <si>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</si>
  <si>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</si>
  <si>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</si>
  <si>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</si>
  <si>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</si>
  <si>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</si>
  <si>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</si>
  <si>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</si>
  <si>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</si>
  <si>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</si>
  <si>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</si>
  <si>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</si>
  <si>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</si>
  <si>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</si>
  <si>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</si>
  <si>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</si>
  <si>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</si>
  <si>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</si>
  <si>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</si>
  <si>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</si>
  <si>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</si>
  <si>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</si>
  <si>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</si>
  <si>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</si>
  <si>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</si>
  <si>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</si>
  <si>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</si>
  <si>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</si>
  <si>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</si>
  <si>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</si>
  <si>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</si>
  <si>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</si>
  <si>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</si>
  <si>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</si>
  <si>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</si>
  <si>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</si>
  <si>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</si>
  <si>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</si>
  <si>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</si>
  <si>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</si>
  <si>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</si>
  <si>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</si>
  <si>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</si>
  <si>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</si>
  <si>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</si>
  <si>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</si>
  <si>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</si>
  <si>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</si>
  <si>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</si>
  <si>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</si>
  <si>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</si>
  <si>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</si>
  <si>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</si>
  <si>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</si>
  <si>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</si>
  <si>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</si>
  <si>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</si>
  <si>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</si>
  <si>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</si>
  <si>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</si>
  <si>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</si>
  <si>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</si>
  <si>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</si>
  <si>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</si>
  <si>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</si>
  <si>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</si>
  <si>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</si>
  <si>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</si>
  <si>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</si>
  <si>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</si>
  <si>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</si>
  <si>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</si>
  <si>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</si>
  <si>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</si>
  <si>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</si>
  <si>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</si>
  <si>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</si>
  <si>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</si>
  <si>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</si>
  <si>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</si>
  <si>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</si>
  <si>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</si>
  <si>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</si>
  <si>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</si>
  <si>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</si>
  <si>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</si>
  <si>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</si>
  <si>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</si>
  <si>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</si>
  <si>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</si>
  <si>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</si>
  <si>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</si>
  <si>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</si>
  <si>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</si>
  <si>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</si>
  <si>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</si>
  <si>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</si>
  <si>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</si>
  <si>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</si>
  <si>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</si>
  <si>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</si>
  <si>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</si>
  <si>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</si>
  <si>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</si>
  <si>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</si>
  <si>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</si>
  <si>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</si>
  <si>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</si>
  <si>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</si>
  <si>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</si>
  <si>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</si>
  <si>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</si>
  <si>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</si>
  <si>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</si>
  <si>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</si>
  <si>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</si>
  <si>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</si>
  <si>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</si>
  <si>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</si>
  <si>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</si>
  <si>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</si>
  <si>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</si>
  <si>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</si>
  <si>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</si>
  <si>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</si>
  <si>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</si>
  <si>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</si>
  <si>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</si>
  <si>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</si>
  <si>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</si>
  <si>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</si>
  <si>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</si>
  <si>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</si>
  <si>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</si>
  <si>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</si>
  <si>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</si>
  <si>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</si>
  <si>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</si>
  <si>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</si>
  <si>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</si>
  <si>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</si>
  <si>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</si>
  <si>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</si>
  <si>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</si>
  <si>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</si>
  <si>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</si>
  <si>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</si>
  <si>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</si>
  <si>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</si>
  <si>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</si>
  <si>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</si>
  <si>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</si>
  <si>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</si>
  <si>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</si>
  <si>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</si>
  <si>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</si>
  <si>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</si>
  <si>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</si>
  <si>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</si>
  <si>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</si>
  <si>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</si>
  <si>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</si>
  <si>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</si>
  <si>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</si>
  <si>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</si>
  <si>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</si>
  <si>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</si>
  <si>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</si>
  <si>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</si>
  <si>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</si>
  <si>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</si>
  <si>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</si>
  <si>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</si>
  <si>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</si>
  <si>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</si>
  <si>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</si>
  <si>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</si>
  <si>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</si>
  <si>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</si>
  <si>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</si>
  <si>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</si>
  <si>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</si>
  <si>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</si>
  <si>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</si>
  <si>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</si>
  <si>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</si>
  <si>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</si>
  <si>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</si>
  <si>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</si>
  <si>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</si>
  <si>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</si>
  <si>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</si>
  <si>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</si>
  <si>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</si>
  <si>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</si>
  <si>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</si>
  <si>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</si>
  <si>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</si>
  <si>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</si>
  <si>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</si>
  <si>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</si>
  <si>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</si>
  <si>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</si>
  <si>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</si>
  <si>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</si>
  <si>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</si>
  <si>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</si>
  <si>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</si>
  <si>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</si>
  <si>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</si>
  <si>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</si>
  <si>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</si>
  <si>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</si>
  <si>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</si>
  <si>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</si>
  <si>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</si>
  <si>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</si>
  <si>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</si>
  <si>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</si>
  <si>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</si>
  <si>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</si>
  <si>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</si>
  <si>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</si>
  <si>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</si>
  <si>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</si>
  <si>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</si>
  <si>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</si>
  <si>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</si>
  <si>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</si>
  <si>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</si>
  <si>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</si>
  <si>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</si>
  <si>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</si>
  <si>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</si>
  <si>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</si>
  <si>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</si>
  <si>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</si>
  <si>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</si>
  <si>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</si>
  <si>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</si>
  <si>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</si>
  <si>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</si>
  <si>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</si>
  <si>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</si>
  <si>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</si>
  <si>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</si>
  <si>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</si>
  <si>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</si>
  <si>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</si>
  <si>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</si>
  <si>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</si>
  <si>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</si>
  <si>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</si>
  <si>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</si>
  <si>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</si>
  <si>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</si>
  <si>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</si>
  <si>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</si>
  <si>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</si>
  <si>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</si>
  <si>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</si>
  <si>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</si>
  <si>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</si>
  <si>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</si>
  <si>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</si>
  <si>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</si>
  <si>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</si>
  <si>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</si>
  <si>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</si>
  <si>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</si>
  <si>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</si>
  <si>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</si>
  <si>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</si>
  <si>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</si>
  <si>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</si>
  <si>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</si>
  <si>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</si>
  <si>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</si>
  <si>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</si>
  <si>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</si>
  <si>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</si>
  <si>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</si>
  <si>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</si>
  <si>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</si>
  <si>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</si>
  <si>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</si>
  <si>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</si>
  <si>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</si>
  <si>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</si>
  <si>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</si>
  <si>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</si>
  <si>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</si>
  <si>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</si>
  <si>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</si>
  <si>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</si>
  <si>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</si>
  <si>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</si>
  <si>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</si>
  <si>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</si>
  <si>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</si>
  <si>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</si>
  <si>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</si>
  <si>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</si>
  <si>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</si>
  <si>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</si>
  <si>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</si>
  <si>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</si>
  <si>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</si>
  <si>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</si>
  <si>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</si>
  <si>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</si>
  <si>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</si>
  <si>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</si>
  <si>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</si>
  <si>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</si>
  <si>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</si>
  <si>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</si>
  <si>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</si>
  <si>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</si>
  <si>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</si>
  <si>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</si>
  <si>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</si>
  <si>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</si>
  <si>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</si>
  <si>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</si>
  <si>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</si>
  <si>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</si>
  <si>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</si>
  <si>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</si>
  <si>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</si>
  <si>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</si>
  <si>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</si>
  <si>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</si>
  <si>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</si>
  <si>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</si>
  <si>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</si>
  <si>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</si>
  <si>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</si>
  <si>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</si>
  <si>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</si>
  <si>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</si>
  <si>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</si>
  <si>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</si>
  <si>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</si>
  <si>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</si>
  <si>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</si>
  <si>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</si>
  <si>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</si>
  <si>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</si>
  <si>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</si>
  <si>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</si>
  <si>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</si>
  <si>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</si>
  <si>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</si>
  <si>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</si>
  <si>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</si>
  <si>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</si>
  <si>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</si>
  <si>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</si>
  <si>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</si>
  <si>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</si>
  <si>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</si>
  <si>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</si>
  <si>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</si>
  <si>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</si>
  <si>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</si>
  <si>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</si>
  <si>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</si>
  <si>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</si>
  <si>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</si>
  <si>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</si>
  <si>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</si>
  <si>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</si>
  <si>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</si>
  <si>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</si>
  <si>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</si>
  <si>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</si>
  <si>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</si>
  <si>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</si>
  <si>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</si>
  <si>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</si>
  <si>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</si>
  <si>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</si>
  <si>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</si>
  <si>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</si>
  <si>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</si>
  <si>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</si>
  <si>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</si>
  <si>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</si>
  <si>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</si>
  <si>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</si>
  <si>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</si>
  <si>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</si>
  <si>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</si>
  <si>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</si>
  <si>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</si>
  <si>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</si>
  <si>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</si>
  <si>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</si>
  <si>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</si>
  <si>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</si>
  <si>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</si>
  <si>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</si>
  <si>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</si>
  <si>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</si>
  <si>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</si>
  <si>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</si>
  <si>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</si>
  <si>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</si>
  <si>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</si>
  <si>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</si>
  <si>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</si>
  <si>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</si>
  <si>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</si>
  <si>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</si>
  <si>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</si>
  <si>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</si>
  <si>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</si>
  <si>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</si>
  <si>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</si>
  <si>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</si>
  <si>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</si>
  <si>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</si>
  <si>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</si>
  <si>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</si>
  <si>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</si>
  <si>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</si>
  <si>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</si>
  <si>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</si>
  <si>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</si>
  <si>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</si>
  <si>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</si>
  <si>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</si>
  <si>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</si>
  <si>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</si>
  <si>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</si>
  <si>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</si>
  <si>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</si>
  <si>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</si>
  <si>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</si>
  <si>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</si>
  <si>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</si>
  <si>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</si>
  <si>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</si>
  <si>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</si>
  <si>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</si>
  <si>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</si>
  <si>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</si>
  <si>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</si>
  <si>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</si>
  <si>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</si>
  <si>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</si>
  <si>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</si>
  <si>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</si>
  <si>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</si>
  <si>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</si>
  <si>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</si>
  <si>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</si>
  <si>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</si>
  <si>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</si>
  <si>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</si>
  <si>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</si>
  <si>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</si>
  <si>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</si>
  <si>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</si>
  <si>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</si>
  <si>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</si>
  <si>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</si>
  <si>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</si>
  <si>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</si>
  <si>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</si>
  <si>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</si>
  <si>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</si>
  <si>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</si>
  <si>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</si>
  <si>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</si>
  <si>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</si>
  <si>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</si>
  <si>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</si>
  <si>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</si>
  <si>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</si>
  <si>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</si>
  <si>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</si>
  <si>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</si>
  <si>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</si>
  <si>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</si>
  <si>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</si>
  <si>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</si>
  <si>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</si>
  <si>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</si>
  <si>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</si>
  <si>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</si>
  <si>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</si>
  <si>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</si>
  <si>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</si>
  <si>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</si>
  <si>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</si>
  <si>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</si>
  <si>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</si>
  <si>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</si>
  <si>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</si>
  <si>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</si>
  <si>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</si>
  <si>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</si>
  <si>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</si>
  <si>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</si>
  <si>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</si>
  <si>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</si>
  <si>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</si>
  <si>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</si>
  <si>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</si>
  <si>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</si>
  <si>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</si>
  <si>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</si>
  <si>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</si>
  <si>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</si>
  <si>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</si>
  <si>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</si>
  <si>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</si>
  <si>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</si>
  <si>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</si>
  <si>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</si>
  <si>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</si>
  <si>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</si>
  <si>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</si>
  <si>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</si>
  <si>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</si>
  <si>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</si>
  <si>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</si>
  <si>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</si>
  <si>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</si>
  <si>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</si>
  <si>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</si>
  <si>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</si>
  <si>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</si>
  <si>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</si>
  <si>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</si>
  <si>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</si>
  <si>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</si>
  <si>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</si>
  <si>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</si>
  <si>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</si>
  <si>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</si>
  <si>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</si>
  <si>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</si>
  <si>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</si>
  <si>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</si>
  <si>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</si>
  <si>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</si>
  <si>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</si>
  <si>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</si>
  <si>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</si>
  <si>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</si>
  <si>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</si>
  <si>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</si>
  <si>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</si>
  <si>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</si>
  <si>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</si>
  <si>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</si>
  <si>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</si>
  <si>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</si>
  <si>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</si>
  <si>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</si>
  <si>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</si>
  <si>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</si>
  <si>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</si>
  <si>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</si>
  <si>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</si>
  <si>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</si>
  <si>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</si>
  <si>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</si>
  <si>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</si>
  <si>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</si>
  <si>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</si>
  <si>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</si>
  <si>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</si>
  <si>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</si>
  <si>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</si>
  <si>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</si>
  <si>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</si>
  <si>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</si>
  <si>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</si>
  <si>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</si>
  <si>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</si>
  <si>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</si>
  <si>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</si>
  <si>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</si>
  <si>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</si>
  <si>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</si>
  <si>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</si>
  <si>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</si>
  <si>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</si>
  <si>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</si>
  <si>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</si>
  <si>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</si>
  <si>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</si>
  <si>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</si>
  <si>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</si>
  <si>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</si>
  <si>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</si>
  <si>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</si>
  <si>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</si>
  <si>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</si>
  <si>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</si>
  <si>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</si>
  <si>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</si>
  <si>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</si>
  <si>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</si>
  <si>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</si>
  <si>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</si>
  <si>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</si>
  <si>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</si>
  <si>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</si>
  <si>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</si>
  <si>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</si>
  <si>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</si>
  <si>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</si>
  <si>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</si>
  <si>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</si>
  <si>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</si>
  <si>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</si>
  <si>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</si>
  <si>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</si>
  <si>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</si>
  <si>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</si>
  <si>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</si>
  <si>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</si>
  <si>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</si>
  <si>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</si>
  <si>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</si>
  <si>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</si>
  <si>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</si>
  <si>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</si>
  <si>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</si>
  <si>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</si>
  <si>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</si>
  <si>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</si>
  <si>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</si>
  <si>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</si>
  <si>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</si>
  <si>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</si>
  <si>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</si>
  <si>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</si>
  <si>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</si>
  <si>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</si>
  <si>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</si>
  <si>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</si>
  <si>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</si>
  <si>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</si>
  <si>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</si>
  <si>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</si>
  <si>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</si>
  <si>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</si>
  <si>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</si>
  <si>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</si>
  <si>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</si>
  <si>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</si>
  <si>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</si>
  <si>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</si>
  <si>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</si>
  <si>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</si>
  <si>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</si>
  <si>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</si>
  <si>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</si>
  <si>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</si>
  <si>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</si>
  <si>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</si>
  <si>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</si>
  <si>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</si>
  <si>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</si>
  <si>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</si>
  <si>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</si>
  <si>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</si>
  <si>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</si>
  <si>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</si>
  <si>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</si>
  <si>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</si>
  <si>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</si>
  <si>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</si>
  <si>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</si>
  <si>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</si>
  <si>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</si>
  <si>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</si>
  <si>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</si>
  <si>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</si>
  <si>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</si>
  <si>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</si>
  <si>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</si>
  <si>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</si>
  <si>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</si>
  <si>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</si>
  <si>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</si>
  <si>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</si>
  <si>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</si>
  <si>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</si>
  <si>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</si>
  <si>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</si>
  <si>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</si>
  <si>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</si>
  <si>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</si>
  <si>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</si>
  <si>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</si>
  <si>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</si>
  <si>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</si>
  <si>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</si>
  <si>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</si>
  <si>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</si>
  <si>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</si>
  <si>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</si>
  <si>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</si>
  <si>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</si>
  <si>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</si>
  <si>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</si>
  <si>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</si>
  <si>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</si>
  <si>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</si>
  <si>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</si>
  <si>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</si>
  <si>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</si>
  <si>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</si>
  <si>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</si>
  <si>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</si>
  <si>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</si>
  <si>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</si>
  <si>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</si>
  <si>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</si>
  <si>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</si>
  <si>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</si>
  <si>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</si>
  <si>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</si>
  <si>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</si>
  <si>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</si>
  <si>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</si>
  <si>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</si>
  <si>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</si>
  <si>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</si>
  <si>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</si>
  <si>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</si>
  <si>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</si>
  <si>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</si>
  <si>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</si>
  <si>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</si>
  <si>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</si>
  <si>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</si>
  <si>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</si>
  <si>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</si>
  <si>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</si>
  <si>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</si>
  <si>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</si>
  <si>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</si>
  <si>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</si>
  <si>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</si>
  <si>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</si>
  <si>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</si>
  <si>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</si>
  <si>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</si>
  <si>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</si>
  <si>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</si>
  <si>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</si>
  <si>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</si>
  <si>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</si>
  <si>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</si>
  <si>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</si>
  <si>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</si>
  <si>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</si>
  <si>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</si>
  <si>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</si>
  <si>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</si>
  <si>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</si>
  <si>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</si>
  <si>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</si>
  <si>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</si>
  <si>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</si>
  <si>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</si>
  <si>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</si>
  <si>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</si>
  <si>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</si>
  <si>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</si>
  <si>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</si>
  <si>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</si>
  <si>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</si>
  <si>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</si>
  <si>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</si>
  <si>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</si>
  <si>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</si>
  <si>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</si>
  <si>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</si>
  <si>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</si>
  <si>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</si>
  <si>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</si>
  <si>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</si>
  <si>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</si>
  <si>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</si>
  <si>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</si>
  <si>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</si>
  <si>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</si>
  <si>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</si>
  <si>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</si>
  <si>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</si>
  <si>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</si>
  <si>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</si>
  <si>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</si>
  <si>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</si>
  <si>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</si>
  <si>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</si>
  <si>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</si>
  <si>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</si>
  <si>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</si>
  <si>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</si>
  <si>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</si>
  <si>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</si>
  <si>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</si>
  <si>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</si>
  <si>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</si>
  <si>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</si>
  <si>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</si>
  <si>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</si>
  <si>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</si>
  <si>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</si>
  <si>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</si>
  <si>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</si>
  <si>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</si>
  <si>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</si>
  <si>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</si>
  <si>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</si>
  <si>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</si>
  <si>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</si>
  <si>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</si>
  <si>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</si>
  <si>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</si>
  <si>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</si>
  <si>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</si>
  <si>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</si>
  <si>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</si>
  <si>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</si>
  <si>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</si>
  <si>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</si>
  <si>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</si>
  <si>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</si>
  <si>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</si>
  <si>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</si>
  <si>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</si>
  <si>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</si>
  <si>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</si>
  <si>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</si>
  <si>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</si>
  <si>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</si>
  <si>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</si>
  <si>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</si>
  <si>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</si>
  <si>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</si>
  <si>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</si>
  <si>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</si>
  <si>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</si>
  <si>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</si>
  <si>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</si>
  <si>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</si>
  <si>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</si>
  <si>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</si>
  <si>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</si>
  <si>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</si>
  <si>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</si>
  <si>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</si>
  <si>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</si>
  <si>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</si>
  <si>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</si>
  <si>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</si>
  <si>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</si>
  <si>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</si>
  <si>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</si>
  <si>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</si>
  <si>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</si>
  <si>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</si>
  <si>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</si>
  <si>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</si>
  <si>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</si>
  <si>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</si>
  <si>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</si>
  <si>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</si>
  <si>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</si>
  <si>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</si>
  <si>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</si>
  <si>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</si>
  <si>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</si>
  <si>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</si>
  <si>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</si>
  <si>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</si>
  <si>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</si>
  <si>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</si>
  <si>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</si>
  <si>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</si>
  <si>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</si>
  <si>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</si>
  <si>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</si>
  <si>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</si>
  <si>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</si>
  <si>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</si>
  <si>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</si>
  <si>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</si>
  <si>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</si>
  <si>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</si>
  <si>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</si>
  <si>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</si>
  <si>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</si>
  <si>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</si>
  <si>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</si>
  <si>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</si>
  <si>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</si>
  <si>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</si>
  <si>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</si>
  <si>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</si>
  <si>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</si>
  <si>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</si>
  <si>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</si>
  <si>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</si>
  <si>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</si>
  <si>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</si>
  <si>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</si>
  <si>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</si>
  <si>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</si>
  <si>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</si>
  <si>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</si>
  <si>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</si>
  <si>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</si>
  <si>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</si>
  <si>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</si>
  <si>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</si>
  <si>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</si>
  <si>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</si>
  <si>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</si>
  <si>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</si>
  <si>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</si>
  <si>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</si>
  <si>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</si>
  <si>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</si>
  <si>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</si>
  <si>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</si>
  <si>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</si>
  <si>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</si>
  <si>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</si>
  <si>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</si>
  <si>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</si>
  <si>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</si>
  <si>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</si>
  <si>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</si>
  <si>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</si>
  <si>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</si>
  <si>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</si>
  <si>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</si>
  <si>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</si>
  <si>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</si>
  <si>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</si>
  <si>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</si>
  <si>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</si>
  <si>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</si>
  <si>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</si>
  <si>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</si>
  <si>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</si>
  <si>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</si>
  <si>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</si>
  <si>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</si>
  <si>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</si>
  <si>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</si>
  <si>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</si>
  <si>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</si>
  <si>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</si>
  <si>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</si>
  <si>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</si>
  <si>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</si>
  <si>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</si>
  <si>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</si>
  <si>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</si>
  <si>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</si>
  <si>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</si>
  <si>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</si>
  <si>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</si>
  <si>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</si>
  <si>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</si>
  <si>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</si>
  <si>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</si>
  <si>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</si>
  <si>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</si>
  <si>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</si>
  <si>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</si>
  <si>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</si>
  <si>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</si>
  <si>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</si>
  <si>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</si>
  <si>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</si>
  <si>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</si>
  <si>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</si>
  <si>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</si>
  <si>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</si>
  <si>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</si>
  <si>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</si>
  <si>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</si>
  <si>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</si>
  <si>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</si>
  <si>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</si>
  <si>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</si>
  <si>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</si>
  <si>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</si>
  <si>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</si>
  <si>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</si>
  <si>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</si>
  <si>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</si>
  <si>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</si>
  <si>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</si>
  <si>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</si>
  <si>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</si>
  <si>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</si>
  <si>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</si>
  <si>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</si>
  <si>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</si>
  <si>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</si>
  <si>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</si>
  <si>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</si>
  <si>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</si>
  <si>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</si>
  <si>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</si>
  <si>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</si>
  <si>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</si>
  <si>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</si>
  <si>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</si>
  <si>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</si>
  <si>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</si>
  <si>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</si>
  <si>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</si>
  <si>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</si>
  <si>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</si>
  <si>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</si>
  <si>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</si>
  <si>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</si>
  <si>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</si>
  <si>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</si>
  <si>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</si>
  <si>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</si>
  <si>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</si>
  <si>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</si>
  <si>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</si>
  <si>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</si>
  <si>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</si>
  <si>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</si>
  <si>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</si>
  <si>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</si>
  <si>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</si>
  <si>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</si>
  <si>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</si>
  <si>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</si>
  <si>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</si>
  <si>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</si>
  <si>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</si>
  <si>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</si>
  <si>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</si>
  <si>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</si>
  <si>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</si>
  <si>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</si>
  <si>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</si>
  <si>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</si>
  <si>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</si>
  <si>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</si>
  <si>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</si>
  <si>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</si>
  <si>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</si>
  <si>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</si>
  <si>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</si>
  <si>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</si>
  <si>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</si>
  <si>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</si>
  <si>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</si>
  <si>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</si>
  <si>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</si>
  <si>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</si>
  <si>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</si>
  <si>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</si>
  <si>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</si>
  <si>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</si>
  <si>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</si>
  <si>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</si>
  <si>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</si>
  <si>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</si>
  <si>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</si>
  <si>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</si>
  <si>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</si>
  <si>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</si>
  <si>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</si>
  <si>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</si>
  <si>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</si>
  <si>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</si>
  <si>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</si>
  <si>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</si>
  <si>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</si>
  <si>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</si>
  <si>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</si>
  <si>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</si>
  <si>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</si>
  <si>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</si>
  <si>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</si>
  <si>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</si>
  <si>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</si>
  <si>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</si>
  <si>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</si>
  <si>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</si>
  <si>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</si>
  <si>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</si>
  <si>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</si>
  <si>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</si>
  <si>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</si>
  <si>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</si>
  <si>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</si>
  <si>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</si>
  <si>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</si>
  <si>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</si>
  <si>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</si>
  <si>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</si>
  <si>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</si>
  <si>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</si>
  <si>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</si>
  <si>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</si>
  <si>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</si>
  <si>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</si>
  <si>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</si>
  <si>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</si>
  <si>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</si>
  <si>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</si>
  <si>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</si>
  <si>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</si>
  <si>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</si>
  <si>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</si>
  <si>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</si>
  <si>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</si>
  <si>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</si>
  <si>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</si>
  <si>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</si>
  <si>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</si>
  <si>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</si>
  <si>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</si>
  <si>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</si>
  <si>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</si>
  <si>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</si>
  <si>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</si>
  <si>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</si>
  <si>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</si>
  <si>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</si>
  <si>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</si>
  <si>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</si>
  <si>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</si>
  <si>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</si>
  <si>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</si>
  <si>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</si>
  <si>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</si>
  <si>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</si>
  <si>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</si>
  <si>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</si>
  <si>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</si>
  <si>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</si>
  <si>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</si>
  <si>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</si>
  <si>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</si>
  <si>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</si>
  <si>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</si>
  <si>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</si>
  <si>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</si>
  <si>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</si>
  <si>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</si>
  <si>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</si>
  <si>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</si>
  <si>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</si>
  <si>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</si>
  <si>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</si>
  <si>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</si>
  <si>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</si>
  <si>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</si>
  <si>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</si>
  <si>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</si>
  <si>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</si>
  <si>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</si>
  <si>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</si>
  <si>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</si>
  <si>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</si>
  <si>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</si>
  <si>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</si>
  <si>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</si>
  <si>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</si>
  <si>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</si>
  <si>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</si>
  <si>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</si>
  <si>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</si>
  <si>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</si>
  <si>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</si>
  <si>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</si>
  <si>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</si>
  <si>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</si>
  <si>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</si>
  <si>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</si>
  <si>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</si>
  <si>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</si>
  <si>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</si>
  <si>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</si>
  <si>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</si>
  <si>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</si>
  <si>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</si>
  <si>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</si>
  <si>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</si>
  <si>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</si>
  <si>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</si>
  <si>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</si>
  <si>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</si>
  <si>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</si>
  <si>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</si>
  <si>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</si>
  <si>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</si>
  <si>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</si>
  <si>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</si>
  <si>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</si>
  <si>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</si>
  <si>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</si>
  <si>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</si>
  <si>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</si>
  <si>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</si>
  <si>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</si>
  <si>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</si>
  <si>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</si>
  <si>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</si>
  <si>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</si>
  <si>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</si>
  <si>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</si>
  <si>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</si>
  <si>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</si>
  <si>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</si>
  <si>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</si>
  <si>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</si>
  <si>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</si>
  <si>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</si>
  <si>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</si>
  <si>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</si>
  <si>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</si>
  <si>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</si>
  <si>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</si>
  <si>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</si>
  <si>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</si>
  <si>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</si>
  <si>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</si>
  <si>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</si>
  <si>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</si>
  <si>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</si>
  <si>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</si>
  <si>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</si>
  <si>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</si>
  <si>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</si>
  <si>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</si>
  <si>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</si>
  <si>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</si>
  <si>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</si>
  <si>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</si>
  <si>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</si>
  <si>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</si>
  <si>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</si>
  <si>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</si>
  <si>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</si>
  <si>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</si>
  <si>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</si>
  <si>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</si>
  <si>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</si>
  <si>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</si>
  <si>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</si>
  <si>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</si>
  <si>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</si>
  <si>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</si>
  <si>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</si>
  <si>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</si>
  <si>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</si>
  <si>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</si>
  <si>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</si>
  <si>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</si>
  <si>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</si>
  <si>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</si>
  <si>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</si>
  <si>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</si>
  <si>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</si>
  <si>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</si>
  <si>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</si>
  <si>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</si>
  <si>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</si>
  <si>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</si>
  <si>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</si>
  <si>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</si>
  <si>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</si>
  <si>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</si>
  <si>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</si>
  <si>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</si>
  <si>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</si>
  <si>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</si>
  <si>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</si>
  <si>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</si>
  <si>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</si>
  <si>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</si>
  <si>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</si>
  <si>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</si>
  <si>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</si>
  <si>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</si>
  <si>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</si>
  <si>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</si>
  <si>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</si>
  <si>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</si>
  <si>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</si>
  <si>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</si>
  <si>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</si>
  <si>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</si>
  <si>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</si>
  <si>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</si>
  <si>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</si>
  <si>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</si>
  <si>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</si>
  <si>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</si>
  <si>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</si>
  <si>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</si>
  <si>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</si>
  <si>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</si>
  <si>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</si>
  <si>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</si>
  <si>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</si>
  <si>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</si>
  <si>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</si>
  <si>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</si>
  <si>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</si>
  <si>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</si>
  <si>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</si>
  <si>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</si>
  <si>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</si>
  <si>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</si>
  <si>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</si>
  <si>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</si>
  <si>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</si>
  <si>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</si>
  <si>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</si>
  <si>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</si>
  <si>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</si>
  <si>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</si>
  <si>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</si>
  <si>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</si>
  <si>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</si>
  <si>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</si>
  <si>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</si>
  <si>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</si>
  <si>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</si>
  <si>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</si>
  <si>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</si>
  <si>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</si>
  <si>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</si>
  <si>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</si>
  <si>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</si>
  <si>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</si>
  <si>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</si>
  <si>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</si>
  <si>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</si>
  <si>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</si>
  <si>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</si>
  <si>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</si>
  <si>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</si>
  <si>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</si>
  <si>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</si>
  <si>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</si>
  <si>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</si>
  <si>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</si>
  <si>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</si>
  <si>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</si>
  <si>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</si>
  <si>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</si>
  <si>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</si>
  <si>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</si>
  <si>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</si>
  <si>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</si>
  <si>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</si>
  <si>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</si>
  <si>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</si>
  <si>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</si>
  <si>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</si>
  <si>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</si>
  <si>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</si>
  <si>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</si>
  <si>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</si>
  <si>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</si>
  <si>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</si>
  <si>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</si>
  <si>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</si>
  <si>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</si>
  <si>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</si>
  <si>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</si>
  <si>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</si>
  <si>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</si>
  <si>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</si>
  <si>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</si>
  <si>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</si>
  <si>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</si>
  <si>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</si>
  <si>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</si>
  <si>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</si>
  <si>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</si>
  <si>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</si>
  <si>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</si>
  <si>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</si>
  <si>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</si>
  <si>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</si>
  <si>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</si>
  <si>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</si>
  <si>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</si>
  <si>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</si>
  <si>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</si>
  <si>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</si>
  <si>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</si>
  <si>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</si>
  <si>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</si>
  <si>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</si>
  <si>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</si>
  <si>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</si>
  <si>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</si>
  <si>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</si>
  <si>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</si>
  <si>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</si>
  <si>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</si>
  <si>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</si>
  <si>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</si>
  <si>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</si>
  <si>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</si>
  <si>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</si>
  <si>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</si>
  <si>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</si>
  <si>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</si>
  <si>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</si>
  <si>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</si>
  <si>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</si>
  <si>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</si>
  <si>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</si>
  <si>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</si>
  <si>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</si>
  <si>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</si>
  <si>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</si>
  <si>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</si>
  <si>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</si>
  <si>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</si>
  <si>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</si>
  <si>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</si>
  <si>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</si>
  <si>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</si>
  <si>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</si>
  <si>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</si>
  <si>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</si>
  <si>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</si>
  <si>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</si>
  <si>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</si>
  <si>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</si>
  <si>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</si>
  <si>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</si>
  <si>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</si>
  <si>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</si>
  <si>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</si>
  <si>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</si>
  <si>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</si>
  <si>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</si>
  <si>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</si>
  <si>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</si>
  <si>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</si>
  <si>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</si>
  <si>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</si>
  <si>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</si>
  <si>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</si>
  <si>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</si>
  <si>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</si>
  <si>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</si>
  <si>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</si>
  <si>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</si>
  <si>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</si>
  <si>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</si>
  <si>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</si>
  <si>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</si>
  <si>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</si>
  <si>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</si>
  <si>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</si>
  <si>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</si>
  <si>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</si>
  <si>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</si>
  <si>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</si>
  <si>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</si>
  <si>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</si>
  <si>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</si>
  <si>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</si>
  <si>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</si>
  <si>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</si>
  <si>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</si>
  <si>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</si>
  <si>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</si>
  <si>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</si>
  <si>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</si>
  <si>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</si>
  <si>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</si>
  <si>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</si>
  <si>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</si>
  <si>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</si>
  <si>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</si>
  <si>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</si>
  <si>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</si>
  <si>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</si>
  <si>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</si>
  <si>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</si>
  <si>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</si>
  <si>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</si>
  <si>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</si>
  <si>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</si>
  <si>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</si>
  <si>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</si>
  <si>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</si>
  <si>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</si>
  <si>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</si>
  <si>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</si>
  <si>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</si>
  <si>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</si>
  <si>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</si>
  <si>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</si>
  <si>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</si>
  <si>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</si>
  <si>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</si>
  <si>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</si>
  <si>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</si>
  <si>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</si>
  <si>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</si>
  <si>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</si>
  <si>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</si>
  <si>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</si>
  <si>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</si>
  <si>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</si>
  <si>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</si>
  <si>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</si>
  <si>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</si>
  <si>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</si>
  <si>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</si>
  <si>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</si>
  <si>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</si>
  <si>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</si>
  <si>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</si>
  <si>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</si>
  <si>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</si>
  <si>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</si>
  <si>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</si>
  <si>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</si>
  <si>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</si>
  <si>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</si>
  <si>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</si>
  <si>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</si>
  <si>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</si>
  <si>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</si>
  <si>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</si>
  <si>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</si>
  <si>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</si>
  <si>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</si>
  <si>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</si>
  <si>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</si>
  <si>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</si>
  <si>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</si>
  <si>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</si>
  <si>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</si>
  <si>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</si>
  <si>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</si>
  <si>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</si>
  <si>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</si>
  <si>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</si>
  <si>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</si>
  <si>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</si>
  <si>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</si>
  <si>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</si>
  <si>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</si>
  <si>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</si>
  <si>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</si>
  <si>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</si>
  <si>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</si>
  <si>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</si>
  <si>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</si>
  <si>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</si>
  <si>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</si>
  <si>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</si>
  <si>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</si>
  <si>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</si>
  <si>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</si>
  <si>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</si>
  <si>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</si>
  <si>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</si>
  <si>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</si>
  <si>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</si>
  <si>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</si>
  <si>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</si>
  <si>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</si>
  <si>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</si>
  <si>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</si>
  <si>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</si>
  <si>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</si>
  <si>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</si>
  <si>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</si>
  <si>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</si>
  <si>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</si>
  <si>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</si>
  <si>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</si>
  <si>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</si>
  <si>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</si>
  <si>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</si>
  <si>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</si>
  <si>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</si>
  <si>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</si>
  <si>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</si>
  <si>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</si>
  <si>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</si>
  <si>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</si>
  <si>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</si>
  <si>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</si>
  <si>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</si>
  <si>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</si>
  <si>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</si>
  <si>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</si>
  <si>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</si>
  <si>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</si>
  <si>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</si>
  <si>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</si>
  <si>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</si>
  <si>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</si>
  <si>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</si>
  <si>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</si>
  <si>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</si>
  <si>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</si>
  <si>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</si>
  <si>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</si>
  <si>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</si>
  <si>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</si>
  <si>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</si>
  <si>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</si>
  <si>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</si>
  <si>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</si>
  <si>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</si>
  <si>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</si>
  <si>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</si>
  <si>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</si>
  <si>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</si>
  <si>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</si>
  <si>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</si>
  <si>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</si>
  <si>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</si>
  <si>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</si>
  <si>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</si>
  <si>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</si>
  <si>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</si>
  <si>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</si>
  <si>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</si>
  <si>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</si>
  <si>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</si>
  <si>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</si>
  <si>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</si>
  <si>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</si>
  <si>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</si>
  <si>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</si>
  <si>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</si>
  <si>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</si>
  <si>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</si>
  <si>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</si>
  <si>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</si>
  <si>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</si>
  <si>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</si>
  <si>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</si>
  <si>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</si>
  <si>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</si>
  <si>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</si>
  <si>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</si>
  <si>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</si>
  <si>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</si>
  <si>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</si>
  <si>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</si>
  <si>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</si>
  <si>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</si>
  <si>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</si>
  <si>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</si>
  <si>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</si>
  <si>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</si>
  <si>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</si>
  <si>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</si>
  <si>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</si>
  <si>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</si>
  <si>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</si>
  <si>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</si>
  <si>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</si>
  <si>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</si>
  <si>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</si>
  <si>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</si>
  <si>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</si>
  <si>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</si>
  <si>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</si>
  <si>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</si>
  <si>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</si>
  <si>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</si>
  <si>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</si>
  <si>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</si>
  <si>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</si>
  <si>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</si>
  <si>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</si>
  <si>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</si>
  <si>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</si>
  <si>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</si>
  <si>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</si>
  <si>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</si>
  <si>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</si>
  <si>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</si>
  <si>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</si>
  <si>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</si>
  <si>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</si>
  <si>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</si>
  <si>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</si>
  <si>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</si>
  <si>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</si>
  <si>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</si>
  <si>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</si>
  <si>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</si>
  <si>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</si>
  <si>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</si>
  <si>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</si>
  <si>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</si>
  <si>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</si>
  <si>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</si>
  <si>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</si>
  <si>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</si>
  <si>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</si>
  <si>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</si>
  <si>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</si>
  <si>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</si>
  <si>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</si>
  <si>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</si>
  <si>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</si>
  <si>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</si>
  <si>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</si>
  <si>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</si>
  <si>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</si>
  <si>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</si>
  <si>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</si>
  <si>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</si>
  <si>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</si>
  <si>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</si>
  <si>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</si>
  <si>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</si>
  <si>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</si>
  <si>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</si>
  <si>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</si>
  <si>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</si>
  <si>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</si>
  <si>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</si>
  <si>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</si>
  <si>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</si>
  <si>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</si>
  <si>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</si>
  <si>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</si>
  <si>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</si>
  <si>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</si>
  <si>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</si>
  <si>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</si>
  <si>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</si>
  <si>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</si>
  <si>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</si>
  <si>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</si>
  <si>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</si>
  <si>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</si>
  <si>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</si>
  <si>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</si>
  <si>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</si>
  <si>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</si>
  <si>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</si>
  <si>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</si>
  <si>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</si>
  <si>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</si>
  <si>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</si>
  <si>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</si>
  <si>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</si>
  <si>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</si>
  <si>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</si>
  <si>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</si>
  <si>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</si>
  <si>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</si>
  <si>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</si>
  <si>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</si>
  <si>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</si>
  <si>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</si>
  <si>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</si>
  <si>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</si>
  <si>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</si>
  <si>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</si>
  <si>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</si>
  <si>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</si>
  <si>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</si>
  <si>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</si>
  <si>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</si>
  <si>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</si>
  <si>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</si>
  <si>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</si>
  <si>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</si>
  <si>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</si>
  <si>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</si>
  <si>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</si>
  <si>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</si>
  <si>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</si>
  <si>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</si>
  <si>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</si>
  <si>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</si>
  <si>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</si>
  <si>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</si>
  <si>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</si>
  <si>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</si>
  <si>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</si>
  <si>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</si>
  <si>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</si>
  <si>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</si>
  <si>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</si>
  <si>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</si>
  <si>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</si>
  <si>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</si>
  <si>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</si>
  <si>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</si>
  <si>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</si>
  <si>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</si>
  <si>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</si>
  <si>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</si>
  <si>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</si>
  <si>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</si>
  <si>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</si>
  <si>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</si>
  <si>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</si>
  <si>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</si>
  <si>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</si>
  <si>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</si>
  <si>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</si>
  <si>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</si>
  <si>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</si>
  <si>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</si>
  <si>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</si>
  <si>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</si>
  <si>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</si>
  <si>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</si>
  <si>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</si>
  <si>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</si>
  <si>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</si>
  <si>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</si>
  <si>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</si>
  <si>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</si>
  <si>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</si>
  <si>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</si>
  <si>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</si>
  <si>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</si>
  <si>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</si>
  <si>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</si>
  <si>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</si>
  <si>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</si>
  <si>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</si>
  <si>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</si>
  <si>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</si>
  <si>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</si>
  <si>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</si>
  <si>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</si>
  <si>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</si>
  <si>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</si>
  <si>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</si>
  <si>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</si>
  <si>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</si>
  <si>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</si>
  <si>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</si>
  <si>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</si>
  <si>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</si>
  <si>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</si>
  <si>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</si>
  <si>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</si>
  <si>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</si>
  <si>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</si>
  <si>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</si>
  <si>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</si>
  <si>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</si>
  <si>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</si>
  <si>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</si>
  <si>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</si>
  <si>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</si>
  <si>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</si>
  <si>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</si>
  <si>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</si>
  <si>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</si>
  <si>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</si>
  <si>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</si>
  <si>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</si>
  <si>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</si>
  <si>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</si>
  <si>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</si>
  <si>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</si>
  <si>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</si>
  <si>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</si>
  <si>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</si>
  <si>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</si>
  <si>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</si>
  <si>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</si>
  <si>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</si>
  <si>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</si>
  <si>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</si>
  <si>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</si>
  <si>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</si>
  <si>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</si>
  <si>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</si>
  <si>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</si>
  <si>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</si>
  <si>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</si>
  <si>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</si>
  <si>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</si>
  <si>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</si>
  <si>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</si>
  <si>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</si>
  <si>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</si>
  <si>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</si>
  <si>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</si>
  <si>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</si>
  <si>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</si>
  <si>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</si>
  <si>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</si>
  <si>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</si>
  <si>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</si>
  <si>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</si>
  <si>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</si>
  <si>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</si>
  <si>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</si>
  <si>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</si>
  <si>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</si>
  <si>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</si>
  <si>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</si>
  <si>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</si>
  <si>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</si>
  <si>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</si>
  <si>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</si>
  <si>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</si>
  <si>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</si>
  <si>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</si>
  <si>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</si>
  <si>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</si>
  <si>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</si>
  <si>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</si>
  <si>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</si>
  <si>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</si>
  <si>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</si>
  <si>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</si>
  <si>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</si>
  <si>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</si>
  <si>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</si>
  <si>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</si>
  <si>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</si>
  <si>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</si>
  <si>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</si>
  <si>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</si>
  <si>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</si>
  <si>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</si>
  <si>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</si>
  <si>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</si>
  <si>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</si>
  <si>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</si>
  <si>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</si>
  <si>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</si>
  <si>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</si>
  <si>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</si>
  <si>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</si>
  <si>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</si>
  <si>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</si>
  <si>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</si>
  <si>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</si>
  <si>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</si>
  <si>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</si>
  <si>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</si>
  <si>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</si>
  <si>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</si>
  <si>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</si>
  <si>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</si>
  <si>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</si>
  <si>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</si>
  <si>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</si>
  <si>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</si>
  <si>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</si>
  <si>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</si>
  <si>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</si>
  <si>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</si>
  <si>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</si>
  <si>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</si>
  <si>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</si>
  <si>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</si>
  <si>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</si>
  <si>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</si>
  <si>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</si>
  <si>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</si>
  <si>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</si>
  <si>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</si>
  <si>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</si>
  <si>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</si>
  <si>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</si>
  <si>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</si>
  <si>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</si>
  <si>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</si>
  <si>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</si>
  <si>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</si>
  <si>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</si>
  <si>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</si>
  <si>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</si>
  <si>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</si>
  <si>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</si>
  <si>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</si>
  <si>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</si>
  <si>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</si>
  <si>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</si>
  <si>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</si>
  <si>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</si>
  <si>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</si>
  <si>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</si>
  <si>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</si>
  <si>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</si>
  <si>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</si>
  <si>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</si>
  <si>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</si>
  <si>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</si>
  <si>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</si>
  <si>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</si>
  <si>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</si>
  <si>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</si>
  <si>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</si>
  <si>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</si>
  <si>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</si>
  <si>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</si>
  <si>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</si>
  <si>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</si>
  <si>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</si>
  <si>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</si>
  <si>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</si>
  <si>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</si>
  <si>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</si>
  <si>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</si>
  <si>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</si>
  <si>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</si>
  <si>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</si>
  <si>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</si>
  <si>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</si>
  <si>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</si>
  <si>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</si>
  <si>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</si>
  <si>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</si>
  <si>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</si>
  <si>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</si>
  <si>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</si>
  <si>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</si>
  <si>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</si>
  <si>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</si>
  <si>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</si>
  <si>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</si>
  <si>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</si>
  <si>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</si>
  <si>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</si>
  <si>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</si>
  <si>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</si>
  <si>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</si>
  <si>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</si>
  <si>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</si>
  <si>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</si>
  <si>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</si>
  <si>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</si>
  <si>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</si>
  <si>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</si>
  <si>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</si>
  <si>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</si>
  <si>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</si>
  <si>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</si>
  <si>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</si>
  <si>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</si>
  <si>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</si>
  <si>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</si>
  <si>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</si>
  <si>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</si>
  <si>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</si>
  <si>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</si>
  <si>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</si>
  <si>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</si>
  <si>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</si>
  <si>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</si>
  <si>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</si>
  <si>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</si>
  <si>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</si>
  <si>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</si>
  <si>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</si>
  <si>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</si>
  <si>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</si>
  <si>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</si>
  <si>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</si>
  <si>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</si>
  <si>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</si>
  <si>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</si>
  <si>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</si>
  <si>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</si>
  <si>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</si>
  <si>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</si>
  <si>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</si>
  <si>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</si>
  <si>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</si>
  <si>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</si>
  <si>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</si>
  <si>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</si>
  <si>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</si>
  <si>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</si>
  <si>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</si>
  <si>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</si>
  <si>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</si>
  <si>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</si>
  <si>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</si>
  <si>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</si>
  <si>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</si>
  <si>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</si>
  <si>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</si>
  <si>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</si>
  <si>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</si>
  <si>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</si>
  <si>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</si>
  <si>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</si>
  <si>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</si>
  <si>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</si>
  <si>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</si>
  <si>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</si>
  <si>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</si>
  <si>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</si>
  <si>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</si>
  <si>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</si>
  <si>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</si>
  <si>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</si>
  <si>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</si>
  <si>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</si>
  <si>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</si>
  <si>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</si>
  <si>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</si>
  <si>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</si>
  <si>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</si>
  <si>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</si>
  <si>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</si>
  <si>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</si>
  <si>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</si>
  <si>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</si>
  <si>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</si>
  <si>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</si>
  <si>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</si>
  <si>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</si>
  <si>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</si>
  <si>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</si>
  <si>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</si>
  <si>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</si>
  <si>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</si>
  <si>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</si>
  <si>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</si>
  <si>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</si>
  <si>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</si>
  <si>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</si>
  <si>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</si>
  <si>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</si>
  <si>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</si>
  <si>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</si>
  <si>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</si>
  <si>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</si>
  <si>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</si>
  <si>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</si>
  <si>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</si>
  <si>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</si>
  <si>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</si>
  <si>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</si>
  <si>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</si>
  <si>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</si>
  <si>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</si>
  <si>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</si>
  <si>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</si>
  <si>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</si>
  <si>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</si>
  <si>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</si>
  <si>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</si>
  <si>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</si>
  <si>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</si>
  <si>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</si>
  <si>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</si>
  <si>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</si>
  <si>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</si>
  <si>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</si>
  <si>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</si>
  <si>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</si>
  <si>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</si>
  <si>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</si>
  <si>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</si>
  <si>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</si>
  <si>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</si>
  <si>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</si>
  <si>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</si>
  <si>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</si>
  <si>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</si>
  <si>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</si>
  <si>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</si>
  <si>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</si>
  <si>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</si>
  <si>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</si>
  <si>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</si>
  <si>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</si>
  <si>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</si>
  <si>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</si>
  <si>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</si>
  <si>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</si>
  <si>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</si>
  <si>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</si>
  <si>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</si>
  <si>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</si>
  <si>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</si>
  <si>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</si>
  <si>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</si>
  <si>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</si>
  <si>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</si>
  <si>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</si>
  <si>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</si>
  <si>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</si>
  <si>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</si>
  <si>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</si>
  <si>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</si>
  <si>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</si>
  <si>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</si>
  <si>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</si>
  <si>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</si>
  <si>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</si>
  <si>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</si>
  <si>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</si>
  <si>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</si>
  <si>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</si>
  <si>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</si>
  <si>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</si>
  <si>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</si>
  <si>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</si>
  <si>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</si>
  <si>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</si>
  <si>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</si>
  <si>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</si>
  <si>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</si>
  <si>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</si>
  <si>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</si>
  <si>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</si>
  <si>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</si>
  <si>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</si>
  <si>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</si>
  <si>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</si>
  <si>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</si>
  <si>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</si>
  <si>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</si>
  <si>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</si>
  <si>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</si>
  <si>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</si>
  <si>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</si>
  <si>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</si>
  <si>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</si>
  <si>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</si>
  <si>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</si>
  <si>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</si>
  <si>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</si>
  <si>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</si>
  <si>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</si>
  <si>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</si>
  <si>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</si>
  <si>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</si>
  <si>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</si>
  <si>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</si>
  <si>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</si>
  <si>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</si>
  <si>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</si>
  <si>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</si>
  <si>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</si>
  <si>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</si>
  <si>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</si>
  <si>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</si>
  <si>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</si>
  <si>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</si>
  <si>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</si>
  <si>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</si>
  <si>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</si>
  <si>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</si>
  <si>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</si>
  <si>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</si>
  <si>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</si>
  <si>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</si>
  <si>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</si>
  <si>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</si>
  <si>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</si>
  <si>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</si>
  <si>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</si>
  <si>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</si>
  <si>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</si>
  <si>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</si>
  <si>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</si>
  <si>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</si>
  <si>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</si>
  <si>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</si>
  <si>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</si>
  <si>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</si>
  <si>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</si>
  <si>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</si>
  <si>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</si>
  <si>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</si>
  <si>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</si>
  <si>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</si>
  <si>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</si>
  <si>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</si>
  <si>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</si>
  <si>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</si>
  <si>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</si>
  <si>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</si>
  <si>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</si>
  <si>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</si>
  <si>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</si>
  <si>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</si>
  <si>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</si>
  <si>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</si>
  <si>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</si>
  <si>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</si>
  <si>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</si>
  <si>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</si>
  <si>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</si>
  <si>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</si>
  <si>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</si>
  <si>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</si>
  <si>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</si>
  <si>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</si>
  <si>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</si>
  <si>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</si>
  <si>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</si>
  <si>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</si>
  <si>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</si>
  <si>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</si>
  <si>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</si>
  <si>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</si>
  <si>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</si>
  <si>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</si>
  <si>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</si>
  <si>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</si>
  <si>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</si>
  <si>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</si>
  <si>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</si>
  <si>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</si>
  <si>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</si>
  <si>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</si>
  <si>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</si>
  <si>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</si>
  <si>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</si>
  <si>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</si>
  <si>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</si>
  <si>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</si>
  <si>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</si>
  <si>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</si>
  <si>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</si>
  <si>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</si>
  <si>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</si>
  <si>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</si>
  <si>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</si>
  <si>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</si>
  <si>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</si>
  <si>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</si>
  <si>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</si>
  <si>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</si>
  <si>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</si>
  <si>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</si>
  <si>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</si>
  <si>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</si>
  <si>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</si>
  <si>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</si>
  <si>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</si>
  <si>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</si>
  <si>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</si>
  <si>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</si>
  <si>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</si>
  <si>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</si>
  <si>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</si>
  <si>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</si>
  <si>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</si>
  <si>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</si>
  <si>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</si>
  <si>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</si>
  <si>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</si>
  <si>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</si>
  <si>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</si>
  <si>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</si>
  <si>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</si>
  <si>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</si>
  <si>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</si>
  <si>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</si>
  <si>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</si>
  <si>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</si>
  <si>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</si>
  <si>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</si>
  <si>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</si>
  <si>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</si>
  <si>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</si>
  <si>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</si>
  <si>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</si>
  <si>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</si>
  <si>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</si>
  <si>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</si>
  <si>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</si>
  <si>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</si>
  <si>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</si>
  <si>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</si>
  <si>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</si>
  <si>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</si>
  <si>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</si>
  <si>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</si>
  <si>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</si>
  <si>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</si>
  <si>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</si>
  <si>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</si>
  <si>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</si>
  <si>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</si>
  <si>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</si>
  <si>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</si>
  <si>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</si>
  <si>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</si>
  <si>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</si>
  <si>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</si>
  <si>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</si>
  <si>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</si>
  <si>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</si>
  <si>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</si>
  <si>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</si>
  <si>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</si>
  <si>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</si>
  <si>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</si>
  <si>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</si>
  <si>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</si>
  <si>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</si>
  <si>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</si>
  <si>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</si>
  <si>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</si>
  <si>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</si>
  <si>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</si>
  <si>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</si>
  <si>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</si>
  <si>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</si>
  <si>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</si>
  <si>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</si>
  <si>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</si>
  <si>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</si>
  <si>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</si>
  <si>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</si>
  <si>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</si>
  <si>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</si>
  <si>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</si>
  <si>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</si>
  <si>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</si>
  <si>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</si>
  <si>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</si>
  <si>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</si>
  <si>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</si>
  <si>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</si>
  <si>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</si>
  <si>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</si>
  <si>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</si>
  <si>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</si>
  <si>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</si>
  <si>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</si>
  <si>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</si>
  <si>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</si>
  <si>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</si>
  <si>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</si>
  <si>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</si>
  <si>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</si>
  <si>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</si>
  <si>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</si>
  <si>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</si>
  <si>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</si>
  <si>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</si>
  <si>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</si>
  <si>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</si>
  <si>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</si>
  <si>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</si>
  <si>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</si>
  <si>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</si>
  <si>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</si>
  <si>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</si>
  <si>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</si>
  <si>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</si>
  <si>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</si>
  <si>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</si>
  <si>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</si>
  <si>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</si>
  <si>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</si>
  <si>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</si>
  <si>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</si>
  <si>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</si>
  <si>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</si>
  <si>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</si>
  <si>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</si>
  <si>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</si>
  <si>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</si>
  <si>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</si>
  <si>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</si>
  <si>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</si>
  <si>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</si>
  <si>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</si>
  <si>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</si>
  <si>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</si>
  <si>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</si>
  <si>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</si>
  <si>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</si>
  <si>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</si>
  <si>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</si>
  <si>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</si>
  <si>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</si>
  <si>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</si>
  <si>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</si>
  <si>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</si>
  <si>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</si>
  <si>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</si>
  <si>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</si>
  <si>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</si>
  <si>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</si>
  <si>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</si>
  <si>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</si>
  <si>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</si>
  <si>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</si>
  <si>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</si>
  <si>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</si>
  <si>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</si>
  <si>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</si>
  <si>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</si>
  <si>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</si>
  <si>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</si>
  <si>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</si>
  <si>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</si>
  <si>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</si>
  <si>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</si>
  <si>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</si>
  <si>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</si>
  <si>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</si>
  <si>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</si>
  <si>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</si>
  <si>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</si>
  <si>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</si>
  <si>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</si>
  <si>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</si>
  <si>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</si>
  <si>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</si>
  <si>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</si>
  <si>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</si>
  <si>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</si>
  <si>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</si>
  <si>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</si>
  <si>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</si>
  <si>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</si>
  <si>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</si>
  <si>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</si>
  <si>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</si>
  <si>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</si>
  <si>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</si>
  <si>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</si>
  <si>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</si>
  <si>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</si>
  <si>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</si>
  <si>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</si>
  <si>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</si>
  <si>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</si>
  <si>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</si>
  <si>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</si>
  <si>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</si>
  <si>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</si>
  <si>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</si>
  <si>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</si>
  <si>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</si>
  <si>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</si>
  <si>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</si>
  <si>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</si>
  <si>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</si>
  <si>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</si>
  <si>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</si>
  <si>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</si>
  <si>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</si>
  <si>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</si>
  <si>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</si>
  <si>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</si>
  <si>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</si>
  <si>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</si>
  <si>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</si>
  <si>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</si>
  <si>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</si>
  <si>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</si>
  <si>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</si>
  <si>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</si>
  <si>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</si>
  <si>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</si>
  <si>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</si>
  <si>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</si>
  <si>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</si>
  <si>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</si>
  <si>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</si>
  <si>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</si>
  <si>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</si>
  <si>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</si>
  <si>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</si>
  <si>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</si>
  <si>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</si>
  <si>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</si>
  <si>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</si>
  <si>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</si>
  <si>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</si>
  <si>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</si>
  <si>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</si>
  <si>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</si>
  <si>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</si>
  <si>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</si>
  <si>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</si>
  <si>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</si>
  <si>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</si>
  <si>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</si>
  <si>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</si>
  <si>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</si>
  <si>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</si>
  <si>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</si>
  <si>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</si>
  <si>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</si>
  <si>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</si>
  <si>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</si>
  <si>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</si>
  <si>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</si>
  <si>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</si>
  <si>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</si>
  <si>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</si>
  <si>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</si>
  <si>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</si>
  <si>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</si>
  <si>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</si>
  <si>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</si>
  <si>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</si>
  <si>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</si>
  <si>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</si>
  <si>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</si>
  <si>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</si>
  <si>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</si>
  <si>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</si>
  <si>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</si>
  <si>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</si>
  <si>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</si>
  <si>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</si>
  <si>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</si>
  <si>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</si>
  <si>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</si>
  <si>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</si>
  <si>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</si>
  <si>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</si>
  <si>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</si>
  <si>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</si>
  <si>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</si>
  <si>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</si>
  <si>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</si>
  <si>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</si>
  <si>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</si>
  <si>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</si>
  <si>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</si>
  <si>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</si>
  <si>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</si>
  <si>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</si>
  <si>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</si>
  <si>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</si>
  <si>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</si>
  <si>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</si>
  <si>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</si>
  <si>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</si>
  <si>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</si>
  <si>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</si>
  <si>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</si>
  <si>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</si>
  <si>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</si>
  <si>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</si>
  <si>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</si>
  <si>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</si>
  <si>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</si>
  <si>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</si>
  <si>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</si>
  <si>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</si>
  <si>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</si>
  <si>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</si>
  <si>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</si>
  <si>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</si>
  <si>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</si>
  <si>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</si>
  <si>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</si>
  <si>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</si>
  <si>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</si>
  <si>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</si>
  <si>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</si>
  <si>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</si>
  <si>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</si>
  <si>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</si>
  <si>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</si>
  <si>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</si>
  <si>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</si>
  <si>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</si>
  <si>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</si>
  <si>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</si>
  <si>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</si>
  <si>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</si>
  <si>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</si>
  <si>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</si>
  <si>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</si>
  <si>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</si>
  <si>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</si>
  <si>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</si>
  <si>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</si>
  <si>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</si>
  <si>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</si>
  <si>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</si>
  <si>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</si>
  <si>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</si>
  <si>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</si>
  <si>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</si>
  <si>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</si>
  <si>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</si>
  <si>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</si>
  <si>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</si>
  <si>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</si>
  <si>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</si>
  <si>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</si>
  <si>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</si>
  <si>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</si>
  <si>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</si>
  <si>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</si>
  <si>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</si>
  <si>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</si>
  <si>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</si>
  <si>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</si>
  <si>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</si>
  <si>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</si>
  <si>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</si>
  <si>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</si>
  <si>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</si>
  <si>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</si>
  <si>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</si>
  <si>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</si>
  <si>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</si>
  <si>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</si>
  <si>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</si>
  <si>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</si>
  <si>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</si>
  <si>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</si>
  <si>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</si>
  <si>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</si>
  <si>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</si>
  <si>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</si>
  <si>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</si>
  <si>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</si>
  <si>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</si>
  <si>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</si>
  <si>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</si>
  <si>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</si>
  <si>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</si>
  <si>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</si>
  <si>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</si>
  <si>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</si>
  <si>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</si>
  <si>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</si>
  <si>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</si>
  <si>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</si>
  <si>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</si>
  <si>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</si>
  <si>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</si>
  <si>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</si>
  <si>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</si>
  <si>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</si>
  <si>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</si>
  <si>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</si>
  <si>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</si>
  <si>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</si>
  <si>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</si>
  <si>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</si>
  <si>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</si>
  <si>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</si>
  <si>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</si>
  <si>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</si>
  <si>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</si>
  <si>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</si>
  <si>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</si>
  <si>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</si>
  <si>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</si>
  <si>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</si>
  <si>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</si>
  <si>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</si>
  <si>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</si>
  <si>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</si>
  <si>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</si>
  <si>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</si>
  <si>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</si>
  <si>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</si>
  <si>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</si>
  <si>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</si>
  <si>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</si>
  <si>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</si>
  <si>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</si>
  <si>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</si>
  <si>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</si>
  <si>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</si>
  <si>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</si>
  <si>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</si>
  <si>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</si>
  <si>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</si>
  <si>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</si>
  <si>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</si>
  <si>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</si>
  <si>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</si>
  <si>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</si>
  <si>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</si>
  <si>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</si>
  <si>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</si>
  <si>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</si>
  <si>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</si>
  <si>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</si>
  <si>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</si>
  <si>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</si>
  <si>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</si>
  <si>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</si>
  <si>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</si>
  <si>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</si>
  <si>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</si>
  <si>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</si>
  <si>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</si>
  <si>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</si>
  <si>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</si>
  <si>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</si>
  <si>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</si>
  <si>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</si>
  <si>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</si>
  <si>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</si>
  <si>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</si>
  <si>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</si>
  <si>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</si>
  <si>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</si>
  <si>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</si>
  <si>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</si>
  <si>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</si>
  <si>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</si>
  <si>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</si>
  <si>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</si>
  <si>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</si>
  <si>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</si>
  <si>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</si>
  <si>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</si>
  <si>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</si>
  <si>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</si>
  <si>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</si>
  <si>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</si>
  <si>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</si>
  <si>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</si>
  <si>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</si>
  <si>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</si>
  <si>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</si>
  <si>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</si>
  <si>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</si>
  <si>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</si>
  <si>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</si>
  <si>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</si>
  <si>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</si>
  <si>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</si>
  <si>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</si>
  <si>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</si>
  <si>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</si>
  <si>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</si>
  <si>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</si>
  <si>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</si>
  <si>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</si>
  <si>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</si>
  <si>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</si>
  <si>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</si>
  <si>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</si>
  <si>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</si>
  <si>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</si>
  <si>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</si>
  <si>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</si>
  <si>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</si>
  <si>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</si>
  <si>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</si>
  <si>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</si>
  <si>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</si>
  <si>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</si>
  <si>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</si>
  <si>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</si>
  <si>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</si>
  <si>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</si>
  <si>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</si>
  <si>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</si>
  <si>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</si>
  <si>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</si>
  <si>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</si>
  <si>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</si>
  <si>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</si>
  <si>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</si>
  <si>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</si>
  <si>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</si>
  <si>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</si>
  <si>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</si>
  <si>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</si>
  <si>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</si>
  <si>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</si>
  <si>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</si>
  <si>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</si>
  <si>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</si>
  <si>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</si>
  <si>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</si>
  <si>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</si>
  <si>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</si>
  <si>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</si>
  <si>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</si>
  <si>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</si>
  <si>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</si>
  <si>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</si>
  <si>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</si>
  <si>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</si>
  <si>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</si>
  <si>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</si>
  <si>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</si>
  <si>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</si>
  <si>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</si>
  <si>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</si>
  <si>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</si>
  <si>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</si>
  <si>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</si>
  <si>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</si>
  <si>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</si>
  <si>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</si>
  <si>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</si>
  <si>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</si>
  <si>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</si>
  <si>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</si>
  <si>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</si>
  <si>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</si>
  <si>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</si>
  <si>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</si>
  <si>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</si>
  <si>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</si>
  <si>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</si>
  <si>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</si>
  <si>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</si>
  <si>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</si>
  <si>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</si>
  <si>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</si>
  <si>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</si>
  <si>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</si>
  <si>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</si>
  <si>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</si>
  <si>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</si>
  <si>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</si>
  <si>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</si>
  <si>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</si>
  <si>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</si>
  <si>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</si>
  <si>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</si>
  <si>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</si>
  <si>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</si>
  <si>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</si>
  <si>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</si>
  <si>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</si>
  <si>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</si>
  <si>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</si>
  <si>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</si>
  <si>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</si>
  <si>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</si>
  <si>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</si>
  <si>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</si>
  <si>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</si>
  <si>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</si>
  <si>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</si>
  <si>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</si>
  <si>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</si>
  <si>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</si>
  <si>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</si>
  <si>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</si>
  <si>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</si>
  <si>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</si>
  <si>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</si>
  <si>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</si>
  <si>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</si>
  <si>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</si>
  <si>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</si>
  <si>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</si>
  <si>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</si>
  <si>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</si>
  <si>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</si>
  <si>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</si>
  <si>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</si>
  <si>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</si>
  <si>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</si>
  <si>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</si>
  <si>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</si>
  <si>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</si>
  <si>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</si>
  <si>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</si>
  <si>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</si>
  <si>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</si>
  <si>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</si>
  <si>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</si>
  <si>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</si>
  <si>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</si>
  <si>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</si>
  <si>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</si>
  <si>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</si>
  <si>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</si>
  <si>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</si>
  <si>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</si>
  <si>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</si>
  <si>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</si>
  <si>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</si>
  <si>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</si>
  <si>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</si>
  <si>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</si>
  <si>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</si>
  <si>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</si>
  <si>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</si>
  <si>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</si>
  <si>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</si>
  <si>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</si>
  <si>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</si>
  <si>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</si>
  <si>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</si>
  <si>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</si>
  <si>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</si>
  <si>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</si>
  <si>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</si>
  <si>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</si>
  <si>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</si>
  <si>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</si>
  <si>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</si>
  <si>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</si>
  <si>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</si>
  <si>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</si>
  <si>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</si>
  <si>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</si>
  <si>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</si>
  <si>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</si>
  <si>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</si>
  <si>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</si>
  <si>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</si>
  <si>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</si>
  <si>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</si>
  <si>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</si>
  <si>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</si>
  <si>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</si>
  <si>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</si>
  <si>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</si>
  <si>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</si>
  <si>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</si>
  <si>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</si>
  <si>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</si>
  <si>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</si>
  <si>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</si>
  <si>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</si>
  <si>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</si>
  <si>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</si>
  <si>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</si>
  <si>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</si>
  <si>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</si>
  <si>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</si>
  <si>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</si>
  <si>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</si>
  <si>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</si>
  <si>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</si>
  <si>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</si>
  <si>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</si>
  <si>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</si>
  <si>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</si>
  <si>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</si>
  <si>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</si>
  <si>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</si>
  <si>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</si>
  <si>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</si>
  <si>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</si>
  <si>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</si>
  <si>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</si>
  <si>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</si>
  <si>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</si>
  <si>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</si>
  <si>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</si>
  <si>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</si>
  <si>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</si>
  <si>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</si>
  <si>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</si>
  <si>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</si>
  <si>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</si>
  <si>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</si>
  <si>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</si>
  <si>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</si>
  <si>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</si>
  <si>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</si>
  <si>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</si>
  <si>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</si>
  <si>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</si>
  <si>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</si>
  <si>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</si>
  <si>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</si>
  <si>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</si>
  <si>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</si>
  <si>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</si>
  <si>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</si>
  <si>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</si>
  <si>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</si>
  <si>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</si>
  <si>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</si>
  <si>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</si>
  <si>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</si>
  <si>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</si>
  <si>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</si>
  <si>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</si>
  <si>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</si>
  <si>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</si>
  <si>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</si>
  <si>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</si>
  <si>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</si>
  <si>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</si>
  <si>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</si>
  <si>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</si>
  <si>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</si>
  <si>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</si>
  <si>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</si>
  <si>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</si>
  <si>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</si>
  <si>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</si>
  <si>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</si>
  <si>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</si>
  <si>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</si>
  <si>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</si>
  <si>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</si>
  <si>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</si>
  <si>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</si>
  <si>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</si>
  <si>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</si>
  <si>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</si>
  <si>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</si>
  <si>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</si>
  <si>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</si>
  <si>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</si>
  <si>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</si>
  <si>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</si>
  <si>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</si>
  <si>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</si>
  <si>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</si>
  <si>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</si>
  <si>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</si>
  <si>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</si>
  <si>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</si>
  <si>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</si>
  <si>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</si>
  <si>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</si>
  <si>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</si>
  <si>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</si>
  <si>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</si>
  <si>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</si>
  <si>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</si>
  <si>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</si>
  <si>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</si>
  <si>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</si>
  <si>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</si>
  <si>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</si>
  <si>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</si>
  <si>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</si>
  <si>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</si>
  <si>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</si>
  <si>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</si>
  <si>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</si>
  <si>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</si>
  <si>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</si>
  <si>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</si>
  <si>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</si>
  <si>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</si>
  <si>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</si>
  <si>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</si>
  <si>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</si>
  <si>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</si>
  <si>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</si>
  <si>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</si>
  <si>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</si>
  <si>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</si>
  <si>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</si>
  <si>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</si>
  <si>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</si>
  <si>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</si>
  <si>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</si>
  <si>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</si>
  <si>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</si>
  <si>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</si>
  <si>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</si>
  <si>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</si>
  <si>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</si>
  <si>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</si>
  <si>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</si>
  <si>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</si>
  <si>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</si>
  <si>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</si>
  <si>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</si>
  <si>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</si>
  <si>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</si>
  <si>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</si>
  <si>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</si>
  <si>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</si>
  <si>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</si>
  <si>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</si>
  <si>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</si>
  <si>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</si>
  <si>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</si>
  <si>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</si>
  <si>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</si>
  <si>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</si>
  <si>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</si>
  <si>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</si>
  <si>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</si>
  <si>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</si>
  <si>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</si>
  <si>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</si>
  <si>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</si>
  <si>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</si>
  <si>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</si>
  <si>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</si>
  <si>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</si>
  <si>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</si>
  <si>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</si>
  <si>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</si>
  <si>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</si>
  <si>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</si>
  <si>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</si>
  <si>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</si>
  <si>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</si>
  <si>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</si>
  <si>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</si>
  <si>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</si>
  <si>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</si>
  <si>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</si>
  <si>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</si>
  <si>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</si>
  <si>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</si>
  <si>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</si>
  <si>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</si>
  <si>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</si>
  <si>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</si>
  <si>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</si>
  <si>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</si>
  <si>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</si>
  <si>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</si>
  <si>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</si>
  <si>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</si>
  <si>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</si>
  <si>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</si>
  <si>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</si>
  <si>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</si>
  <si>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</si>
  <si>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</si>
  <si>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</si>
  <si>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</si>
  <si>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</si>
  <si>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</si>
  <si>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</si>
  <si>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</si>
  <si>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</si>
  <si>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</si>
  <si>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</si>
  <si>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</si>
  <si>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</si>
  <si>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</si>
  <si>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</si>
  <si>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</si>
  <si>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</si>
  <si>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</si>
  <si>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</si>
  <si>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</si>
  <si>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</si>
  <si>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</si>
  <si>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</si>
  <si>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</si>
  <si>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</si>
  <si>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</si>
  <si>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</si>
  <si>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</si>
  <si>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</si>
  <si>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</si>
  <si>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</si>
  <si>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</si>
  <si>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</si>
  <si>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</si>
  <si>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</si>
  <si>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</si>
  <si>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</si>
  <si>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</si>
  <si>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</si>
  <si>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</si>
  <si>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</si>
  <si>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</si>
  <si>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</si>
  <si>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</si>
  <si>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</si>
  <si>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</si>
  <si>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</si>
  <si>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</si>
  <si>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</si>
  <si>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</si>
  <si>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</si>
  <si>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</si>
  <si>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</si>
  <si>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</si>
  <si>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</si>
  <si>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</si>
  <si>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</si>
  <si>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</si>
  <si>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</si>
  <si>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</si>
  <si>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</si>
  <si>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</si>
  <si>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</si>
  <si>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</si>
  <si>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</si>
  <si>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</si>
  <si>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</si>
  <si>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</si>
  <si>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</si>
  <si>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</si>
  <si>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</si>
  <si>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</si>
  <si>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</si>
  <si>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</si>
  <si>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</si>
  <si>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</si>
  <si>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</si>
  <si>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</si>
  <si>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</si>
  <si>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</si>
  <si>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</si>
  <si>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</si>
  <si>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</si>
  <si>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</si>
  <si>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</si>
  <si>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</si>
  <si>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</si>
  <si>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</si>
  <si>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</si>
  <si>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</si>
  <si>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</si>
  <si>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</si>
  <si>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</si>
  <si>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</si>
  <si>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</si>
  <si>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</si>
  <si>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</si>
  <si>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</si>
  <si>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</si>
  <si>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</si>
  <si>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</si>
  <si>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</si>
  <si>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</si>
  <si>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</si>
  <si>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</si>
  <si>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</si>
  <si>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</si>
  <si>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</si>
  <si>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</si>
  <si>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</si>
  <si>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</si>
  <si>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</si>
  <si>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</si>
  <si>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</si>
  <si>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</si>
  <si>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</si>
  <si>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</si>
  <si>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</si>
  <si>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</si>
  <si>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</si>
  <si>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</si>
  <si>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</si>
  <si>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</si>
  <si>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</si>
  <si>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</si>
  <si>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</si>
  <si>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</si>
  <si>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</si>
  <si>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</si>
  <si>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</si>
  <si>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</si>
  <si>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</si>
  <si>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</si>
  <si>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</si>
  <si>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</si>
  <si>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</si>
  <si>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</si>
  <si>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</si>
  <si>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</si>
  <si>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</si>
  <si>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</si>
  <si>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</si>
  <si>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</si>
  <si>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</si>
  <si>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</si>
  <si>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</si>
  <si>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</si>
  <si>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</si>
  <si>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</si>
  <si>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</si>
  <si>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</si>
  <si>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</si>
  <si>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</si>
  <si>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</si>
  <si>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</si>
  <si>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</si>
  <si>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</si>
  <si>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</si>
  <si>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</si>
  <si>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</si>
  <si>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</si>
  <si>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</si>
  <si>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</si>
  <si>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</si>
  <si>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</si>
  <si>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</si>
  <si>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</si>
  <si>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</si>
  <si>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</si>
  <si>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</si>
  <si>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</si>
  <si>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</si>
  <si>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</si>
  <si>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</si>
  <si>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</si>
  <si>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</si>
  <si>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</si>
  <si>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</si>
  <si>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</si>
  <si>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</si>
  <si>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</si>
  <si>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</si>
  <si>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</si>
  <si>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</si>
  <si>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</si>
  <si>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</si>
  <si>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</si>
  <si>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</si>
  <si>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</si>
  <si>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</si>
  <si>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</si>
  <si>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</si>
  <si>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</si>
  <si>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</si>
  <si>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</si>
  <si>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</si>
  <si>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</si>
  <si>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</si>
  <si>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</si>
  <si>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</si>
  <si>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</si>
  <si>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</si>
  <si>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</si>
  <si>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</si>
  <si>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</si>
  <si>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</si>
  <si>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</si>
  <si>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</si>
  <si>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</si>
  <si>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</si>
  <si>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</si>
  <si>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</si>
  <si>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</si>
  <si>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</si>
  <si>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</si>
  <si>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</si>
  <si>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</si>
  <si>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</si>
  <si>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</si>
  <si>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</si>
  <si>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</si>
  <si>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</si>
  <si>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</si>
  <si>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</si>
  <si>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</si>
  <si>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</si>
  <si>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</si>
  <si>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</si>
  <si>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</si>
  <si>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</si>
  <si>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</si>
  <si>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</si>
  <si>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</si>
  <si>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</si>
  <si>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</si>
  <si>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</si>
  <si>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</si>
  <si>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</si>
  <si>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</si>
  <si>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</si>
  <si>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</si>
  <si>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</si>
  <si>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</si>
  <si>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</si>
  <si>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</si>
  <si>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</si>
  <si>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</si>
  <si>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</si>
  <si>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</si>
  <si>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</si>
  <si>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</si>
  <si>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</si>
  <si>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</si>
  <si>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</si>
  <si>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</si>
  <si>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</si>
  <si>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</si>
  <si>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</si>
  <si>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</si>
  <si>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</si>
  <si>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</si>
  <si>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</si>
  <si>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</si>
  <si>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</si>
  <si>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</si>
  <si>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</si>
  <si>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</si>
  <si>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</si>
  <si>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</si>
  <si>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</si>
  <si>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</si>
  <si>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</si>
  <si>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</si>
  <si>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</si>
  <si>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</si>
  <si>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</si>
  <si>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</si>
  <si>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</si>
  <si>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</si>
  <si>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</si>
  <si>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</si>
  <si>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</si>
  <si>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</si>
  <si>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</si>
  <si>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</si>
  <si>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</si>
  <si>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</si>
  <si>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</si>
  <si>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</si>
  <si>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</si>
  <si>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</si>
  <si>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</si>
  <si>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</si>
  <si>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</si>
  <si>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</si>
  <si>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</si>
  <si>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</si>
  <si>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</si>
  <si>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</si>
  <si>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</si>
  <si>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</si>
  <si>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</si>
  <si>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</si>
  <si>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</si>
  <si>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</si>
  <si>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</si>
  <si>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</si>
  <si>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</si>
  <si>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</si>
  <si>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</si>
  <si>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</si>
  <si>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</si>
  <si>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</si>
  <si>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</si>
  <si>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</si>
  <si>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</si>
  <si>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</si>
  <si>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</si>
  <si>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</si>
  <si>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</si>
  <si>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</si>
  <si>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</si>
  <si>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</si>
  <si>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</si>
  <si>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</si>
  <si>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</si>
  <si>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</si>
  <si>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</si>
  <si>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</si>
  <si>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</si>
  <si>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</si>
  <si>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</si>
  <si>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</si>
  <si>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</si>
  <si>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</si>
  <si>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</si>
  <si>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</si>
  <si>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</si>
  <si>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</si>
  <si>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</si>
  <si>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</si>
  <si>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</si>
  <si>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</si>
  <si>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</si>
  <si>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</si>
  <si>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</si>
  <si>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</si>
  <si>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</si>
  <si>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</si>
  <si>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</si>
  <si>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</si>
  <si>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</si>
  <si>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</si>
  <si>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</si>
  <si>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</si>
  <si>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</si>
  <si>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</si>
  <si>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</si>
  <si>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</si>
  <si>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</si>
  <si>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</si>
  <si>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</si>
  <si>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</si>
  <si>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</si>
  <si>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</si>
  <si>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</si>
  <si>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</si>
  <si>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</si>
  <si>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</si>
  <si>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</si>
  <si>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</si>
  <si>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</si>
  <si>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</si>
  <si>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</si>
  <si>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</si>
  <si>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</si>
  <si>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</si>
  <si>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</si>
  <si>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</si>
  <si>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</si>
  <si>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</si>
  <si>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</si>
  <si>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</si>
  <si>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</si>
  <si>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</si>
  <si>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</si>
  <si>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</si>
  <si>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</si>
  <si>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</si>
  <si>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</si>
  <si>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</si>
  <si>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</si>
  <si>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</si>
  <si>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</si>
  <si>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</si>
  <si>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</si>
  <si>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</si>
  <si>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</si>
  <si>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</si>
  <si>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</si>
  <si>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</si>
  <si>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</si>
  <si>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</si>
  <si>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</si>
  <si>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</si>
  <si>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</si>
  <si>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</si>
  <si>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</si>
  <si>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</si>
  <si>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</si>
  <si>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</si>
  <si>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</si>
  <si>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</si>
  <si>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</si>
  <si>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</si>
  <si>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</si>
  <si>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</si>
  <si>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</si>
  <si>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</si>
  <si>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</si>
  <si>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</si>
  <si>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</si>
  <si>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</si>
  <si>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</si>
  <si>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</si>
  <si>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</si>
  <si>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</si>
  <si>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</si>
  <si>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</si>
  <si>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</si>
  <si>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</si>
  <si>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</si>
  <si>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</si>
  <si>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</si>
  <si>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</si>
  <si>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</si>
  <si>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</si>
  <si>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</si>
  <si>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</si>
  <si>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</si>
  <si>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</si>
  <si>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</si>
  <si>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</si>
  <si>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</si>
  <si>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</si>
  <si>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</si>
  <si>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</si>
  <si>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</si>
  <si>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</si>
  <si>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</si>
  <si>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</si>
  <si>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</si>
  <si>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</si>
  <si>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</si>
  <si>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</si>
  <si>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</si>
  <si>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</si>
  <si>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</si>
  <si>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</si>
  <si>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</si>
  <si>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</si>
  <si>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</si>
  <si>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</si>
  <si>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</si>
  <si>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</si>
  <si>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</si>
  <si>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</si>
  <si>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</si>
  <si>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</si>
  <si>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</si>
  <si>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</si>
  <si>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</si>
  <si>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</si>
  <si>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</si>
  <si>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</si>
  <si>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</si>
  <si>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</si>
  <si>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</si>
  <si>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</si>
  <si>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</si>
  <si>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</si>
  <si>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</si>
  <si>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</si>
  <si>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</si>
  <si>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</si>
  <si>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</si>
  <si>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</si>
  <si>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</si>
  <si>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</si>
  <si>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</si>
  <si>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</si>
  <si>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</si>
  <si>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</si>
  <si>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</si>
  <si>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</si>
  <si>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</si>
  <si>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</si>
  <si>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</si>
  <si>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</si>
  <si>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</si>
  <si>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</si>
  <si>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</si>
  <si>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</si>
  <si>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</si>
  <si>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</si>
  <si>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</si>
  <si>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</si>
  <si>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</si>
  <si>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</si>
  <si>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</si>
  <si>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</si>
  <si>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</si>
  <si>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</si>
  <si>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</si>
  <si>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</si>
  <si>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</si>
  <si>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</si>
  <si>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</si>
  <si>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</si>
  <si>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</si>
  <si>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</si>
  <si>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</si>
  <si>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</si>
  <si>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</si>
  <si>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</si>
  <si>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</si>
  <si>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</si>
  <si>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</si>
  <si>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</si>
  <si>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</si>
  <si>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</si>
  <si>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</si>
  <si>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</si>
  <si>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</si>
  <si>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</si>
  <si>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</si>
  <si>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</si>
  <si>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</si>
  <si>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</si>
  <si>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</si>
  <si>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</si>
  <si>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</si>
  <si>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</si>
  <si>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</si>
  <si>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</si>
  <si>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</si>
  <si>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</si>
  <si>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</si>
  <si>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</si>
  <si>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</si>
  <si>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</si>
  <si>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</si>
  <si>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</si>
  <si>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</si>
  <si>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</si>
  <si>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</si>
  <si>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</si>
  <si>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</si>
  <si>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</si>
  <si>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</si>
  <si>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</si>
  <si>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</si>
  <si>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</si>
  <si>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</si>
  <si>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</si>
  <si>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</si>
  <si>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</si>
  <si>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</si>
  <si>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</si>
  <si>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</si>
  <si>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</si>
  <si>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</si>
  <si>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</si>
  <si>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</si>
  <si>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</si>
  <si>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</si>
  <si>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</si>
  <si>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</si>
  <si>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</si>
  <si>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</si>
  <si>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</si>
  <si>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</si>
  <si>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</si>
  <si>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</si>
  <si>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</si>
  <si>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</si>
  <si>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</si>
  <si>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</si>
  <si>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</si>
  <si>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</si>
  <si>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</si>
  <si>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</si>
  <si>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</si>
  <si>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</si>
  <si>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</si>
  <si>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</si>
  <si>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</si>
  <si>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</si>
  <si>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</si>
  <si>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</si>
  <si>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</si>
  <si>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</si>
  <si>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</si>
  <si>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</si>
  <si>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</si>
  <si>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</si>
  <si>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</si>
  <si>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</si>
  <si>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</si>
  <si>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</si>
  <si>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</si>
  <si>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</si>
  <si>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</si>
  <si>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</si>
  <si>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</si>
  <si>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</si>
  <si>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</si>
  <si>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</si>
  <si>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</si>
  <si>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</si>
  <si>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</si>
  <si>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</si>
  <si>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</si>
  <si>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</si>
  <si>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</si>
  <si>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</si>
  <si>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</si>
  <si>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</si>
  <si>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</si>
  <si>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</si>
  <si>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</si>
  <si>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</si>
  <si>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</si>
  <si>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</si>
  <si>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</si>
  <si>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</si>
  <si>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</si>
  <si>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</si>
  <si>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</si>
  <si>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</si>
  <si>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</si>
  <si>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</si>
  <si>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</si>
  <si>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</si>
  <si>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</si>
  <si>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</si>
  <si>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</si>
  <si>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</si>
  <si>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</si>
  <si>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</si>
  <si>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</si>
  <si>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</si>
  <si>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</si>
  <si>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</si>
  <si>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</si>
  <si>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</si>
  <si>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</si>
  <si>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</si>
  <si>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</si>
  <si>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</si>
  <si>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</si>
  <si>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</si>
  <si>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</si>
  <si>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</si>
  <si>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</si>
  <si>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</si>
  <si>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</si>
  <si>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</si>
  <si>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</si>
  <si>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</si>
  <si>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</si>
  <si>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</si>
  <si>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</si>
  <si>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</si>
  <si>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</si>
  <si>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</si>
  <si>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</si>
  <si>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</si>
  <si>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</si>
  <si>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</si>
  <si>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</si>
  <si>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</si>
  <si>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</si>
  <si>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</si>
  <si>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</si>
  <si>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</si>
  <si>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</si>
  <si>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</si>
  <si>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</si>
  <si>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</si>
  <si>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</si>
  <si>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</si>
  <si>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</si>
  <si>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</si>
  <si>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</si>
  <si>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</si>
  <si>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</si>
  <si>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</si>
  <si>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</si>
  <si>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</si>
  <si>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</si>
  <si>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</si>
  <si>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</si>
  <si>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</si>
  <si>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</si>
  <si>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</si>
  <si>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</si>
  <si>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</si>
  <si>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</si>
  <si>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</si>
  <si>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</si>
  <si>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</si>
  <si>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</si>
  <si>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</si>
  <si>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</si>
  <si>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</si>
  <si>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</si>
  <si>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</si>
  <si>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</si>
  <si>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</si>
  <si>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</si>
  <si>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</si>
  <si>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</si>
  <si>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</si>
  <si>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</si>
  <si>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</si>
  <si>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</si>
  <si>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</si>
  <si>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</si>
  <si>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</si>
  <si>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</si>
  <si>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</si>
  <si>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</si>
  <si>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</si>
  <si>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</si>
  <si>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</si>
  <si>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</si>
  <si>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</si>
  <si>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</si>
  <si>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</si>
  <si>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</si>
  <si>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</si>
  <si>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</si>
  <si>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</si>
  <si>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</si>
  <si>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</si>
  <si>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</si>
  <si>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</si>
  <si>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</si>
  <si>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</si>
  <si>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</si>
  <si>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</si>
  <si>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</si>
  <si>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</si>
  <si>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</si>
  <si>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</si>
  <si>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</si>
  <si>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</si>
  <si>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</si>
  <si>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</si>
  <si>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</si>
  <si>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</si>
  <si>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</si>
  <si>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</si>
  <si>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</si>
  <si>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</si>
  <si>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</si>
  <si>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</si>
  <si>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</si>
  <si>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</si>
  <si>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</si>
  <si>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</si>
  <si>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</si>
  <si>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</si>
  <si>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</si>
  <si>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</si>
  <si>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</si>
  <si>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</si>
  <si>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</si>
  <si>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</si>
  <si>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</si>
  <si>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</si>
  <si>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</si>
  <si>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</si>
  <si>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</si>
  <si>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</si>
  <si>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</si>
  <si>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</si>
  <si>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</si>
  <si>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</si>
  <si>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</si>
  <si>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</si>
  <si>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</si>
  <si>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</si>
  <si>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</si>
  <si>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</si>
  <si>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</si>
  <si>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</si>
  <si>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</si>
  <si>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</si>
  <si>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</si>
  <si>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</si>
  <si>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</si>
  <si>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</si>
  <si>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</si>
  <si>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</si>
  <si>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</si>
  <si>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</si>
  <si>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</si>
  <si>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</si>
  <si>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</si>
  <si>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</si>
  <si>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</si>
  <si>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</si>
  <si>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</si>
  <si>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</si>
  <si>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</si>
  <si>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</si>
  <si>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</si>
  <si>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</si>
  <si>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</si>
  <si>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</si>
  <si>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</si>
  <si>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</si>
  <si>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</si>
  <si>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</si>
  <si>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</si>
  <si>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</si>
  <si>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</si>
  <si>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</si>
  <si>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</si>
  <si>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</si>
  <si>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</si>
  <si>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</si>
  <si>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</si>
  <si>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</si>
  <si>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</si>
  <si>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</si>
  <si>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</si>
  <si>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</si>
  <si>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</si>
  <si>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</si>
  <si>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</si>
  <si>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</si>
  <si>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</si>
  <si>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</si>
  <si>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</si>
  <si>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</si>
  <si>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</si>
  <si>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</si>
  <si>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</si>
  <si>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</si>
  <si>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</si>
  <si>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</si>
  <si>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</si>
  <si>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</si>
  <si>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</si>
  <si>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</si>
  <si>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</si>
  <si>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</si>
  <si>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</si>
  <si>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</si>
  <si>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</si>
  <si>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</si>
  <si>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</si>
  <si>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</si>
  <si>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</si>
  <si>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</si>
  <si>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</si>
  <si>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</si>
  <si>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</si>
  <si>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</si>
  <si>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</si>
  <si>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</si>
  <si>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</si>
  <si>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</si>
  <si>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</si>
  <si>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</si>
  <si>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</si>
  <si>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</si>
  <si>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</si>
  <si>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</si>
  <si>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</si>
  <si>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</si>
  <si>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</si>
  <si>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</si>
  <si>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</si>
  <si>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</si>
  <si>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</si>
  <si>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</si>
  <si>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</si>
  <si>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</si>
  <si>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</si>
  <si>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</si>
  <si>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</si>
  <si>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</si>
  <si>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</si>
  <si>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</si>
  <si>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</si>
  <si>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</si>
  <si>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</si>
  <si>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</si>
  <si>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</si>
  <si>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</si>
  <si>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</si>
  <si>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</si>
  <si>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</si>
  <si>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</si>
  <si>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</si>
  <si>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</si>
  <si>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</si>
  <si>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</si>
  <si>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</si>
  <si>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</si>
  <si>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</si>
  <si>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</si>
  <si>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</si>
  <si>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</si>
  <si>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</si>
  <si>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</si>
  <si>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</si>
  <si>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</si>
  <si>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</si>
  <si>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</si>
  <si>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</si>
  <si>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</si>
  <si>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</si>
  <si>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</si>
  <si>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</si>
  <si>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</si>
  <si>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</si>
  <si>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</si>
  <si>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</si>
  <si>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</si>
  <si>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</si>
  <si>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</si>
  <si>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</si>
  <si>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</si>
  <si>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</si>
  <si>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</si>
  <si>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</si>
  <si>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</si>
  <si>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</si>
  <si>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</si>
  <si>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</si>
  <si>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</si>
  <si>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</si>
  <si>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</si>
  <si>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</si>
  <si>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</si>
  <si>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</si>
  <si>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</si>
  <si>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</si>
  <si>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</si>
  <si>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</si>
  <si>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</si>
  <si>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</si>
  <si>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</si>
  <si>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</si>
  <si>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</si>
  <si>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</si>
  <si>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</si>
  <si>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</si>
  <si>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</si>
  <si>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</si>
  <si>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</si>
  <si>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</si>
  <si>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</si>
  <si>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</si>
  <si>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</si>
  <si>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</si>
  <si>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</si>
  <si>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</si>
  <si>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</si>
  <si>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</si>
  <si>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</si>
  <si>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</si>
  <si>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</si>
  <si>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</si>
  <si>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</si>
  <si>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</si>
  <si>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</si>
  <si>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</si>
  <si>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</si>
  <si>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</si>
  <si>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</si>
  <si>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</si>
  <si>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</si>
  <si>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</si>
  <si>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</si>
  <si>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</si>
  <si>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</si>
  <si>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</si>
  <si>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</si>
  <si>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</si>
  <si>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</si>
  <si>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</si>
  <si>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</si>
  <si>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</si>
  <si>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</si>
  <si>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</si>
  <si>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</si>
  <si>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</si>
  <si>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</si>
  <si>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</si>
  <si>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</si>
  <si>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</si>
  <si>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</si>
  <si>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</si>
  <si>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</si>
  <si>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</si>
  <si>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</si>
  <si>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</si>
  <si>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</si>
  <si>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</si>
  <si>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</si>
  <si>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</si>
  <si>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</si>
  <si>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</si>
  <si>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</si>
  <si>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</si>
  <si>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</si>
  <si>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</si>
  <si>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</si>
  <si>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</si>
  <si>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</si>
  <si>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</si>
  <si>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</si>
  <si>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</si>
  <si>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</si>
  <si>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</si>
  <si>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</si>
  <si>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</si>
  <si>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</si>
  <si>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</si>
  <si>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</si>
  <si>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</si>
  <si>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</si>
  <si>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</si>
  <si>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</si>
  <si>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</si>
  <si>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</si>
  <si>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</si>
  <si>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</si>
  <si>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</si>
  <si>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</si>
  <si>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</si>
  <si>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</si>
  <si>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</si>
  <si>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</si>
  <si>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</si>
  <si>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</si>
  <si>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</si>
  <si>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</si>
  <si>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</si>
  <si>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</si>
  <si>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</si>
  <si>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</si>
  <si>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</si>
  <si>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</si>
  <si>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</si>
  <si>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</si>
  <si>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</si>
  <si>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</si>
  <si>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</si>
  <si>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</si>
  <si>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</si>
  <si>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</si>
  <si>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</si>
  <si>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</si>
  <si>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</si>
  <si>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</si>
  <si>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</si>
  <si>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</si>
  <si>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</si>
  <si>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</si>
  <si>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</si>
  <si>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</si>
  <si>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</si>
  <si>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</si>
  <si>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</si>
  <si>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</si>
  <si>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</si>
  <si>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</si>
  <si>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</si>
  <si>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</si>
  <si>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</si>
  <si>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</si>
  <si>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</si>
  <si>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</si>
  <si>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</si>
  <si>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</si>
  <si>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</si>
  <si>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</si>
  <si>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</si>
  <si>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</si>
  <si>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</si>
  <si>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</si>
  <si>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</si>
  <si>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</si>
  <si>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</si>
  <si>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</si>
  <si>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</si>
  <si>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</si>
  <si>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</si>
  <si>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</si>
  <si>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</si>
  <si>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</si>
  <si>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</si>
  <si>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</si>
  <si>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</si>
  <si>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</si>
  <si>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</si>
  <si>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</si>
  <si>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</si>
  <si>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</si>
  <si>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</si>
  <si>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</si>
  <si>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</si>
  <si>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</si>
  <si>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</si>
  <si>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</si>
  <si>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</si>
  <si>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</si>
  <si>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</si>
  <si>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</si>
  <si>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</si>
  <si>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</si>
  <si>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</si>
  <si>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</si>
  <si>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</si>
  <si>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</si>
  <si>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</si>
  <si>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</si>
  <si>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</si>
  <si>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</si>
  <si>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</si>
  <si>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</si>
  <si>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</si>
  <si>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</si>
  <si>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</si>
  <si>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</si>
  <si>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</si>
  <si>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</si>
  <si>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</si>
  <si>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</si>
  <si>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</si>
  <si>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</si>
  <si>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</si>
  <si>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</si>
  <si>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</si>
  <si>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</si>
  <si>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</si>
  <si>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</si>
  <si>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</si>
  <si>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</si>
  <si>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</si>
  <si>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</si>
  <si>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</si>
  <si>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</si>
  <si>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</si>
  <si>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</si>
  <si>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</si>
  <si>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</si>
  <si>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</si>
  <si>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</si>
  <si>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</si>
  <si>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</si>
  <si>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</si>
  <si>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</si>
  <si>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</si>
  <si>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</si>
  <si>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</si>
  <si>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</si>
  <si>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</si>
  <si>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</si>
  <si>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</si>
  <si>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</si>
  <si>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</si>
  <si>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</si>
  <si>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</si>
  <si>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</si>
  <si>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</si>
  <si>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</si>
  <si>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</si>
  <si>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</si>
  <si>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</si>
  <si>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</si>
  <si>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</si>
  <si>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</si>
  <si>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</si>
  <si>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</si>
  <si>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</si>
  <si>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</si>
  <si>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</si>
  <si>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</si>
  <si>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</si>
  <si>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</si>
  <si>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</si>
  <si>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</si>
  <si>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</si>
  <si>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</si>
  <si>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</si>
  <si>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</si>
  <si>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</si>
  <si>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</si>
  <si>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</si>
  <si>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</si>
  <si>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</si>
  <si>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</si>
  <si>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</si>
  <si>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</si>
  <si>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</si>
  <si>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</si>
  <si>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</si>
  <si>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</si>
  <si>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</si>
  <si>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</si>
  <si>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</si>
  <si>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</si>
  <si>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</si>
  <si>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</si>
  <si>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</si>
  <si>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</si>
  <si>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</si>
  <si>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</si>
  <si>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</si>
  <si>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</si>
  <si>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</si>
  <si>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</si>
  <si>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</si>
  <si>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</si>
  <si>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</si>
  <si>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</si>
  <si>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</si>
  <si>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</si>
  <si>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</si>
  <si>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</si>
  <si>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</si>
  <si>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</si>
  <si>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</si>
  <si>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</si>
  <si>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</si>
  <si>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</si>
  <si>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</si>
  <si>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</si>
  <si>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</si>
  <si>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</si>
  <si>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</si>
  <si>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</si>
  <si>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</si>
  <si>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</si>
  <si>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</si>
  <si>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</si>
  <si>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</si>
  <si>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</si>
  <si>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</si>
  <si>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</si>
  <si>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</si>
  <si>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</si>
  <si>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</si>
  <si>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</si>
  <si>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</si>
  <si>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</si>
  <si>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</si>
  <si>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</si>
  <si>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</si>
  <si>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</si>
  <si>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</si>
  <si>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</si>
  <si>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</si>
  <si>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</si>
  <si>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</si>
  <si>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</si>
  <si>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</si>
  <si>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</si>
  <si>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</si>
  <si>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</si>
  <si>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</si>
  <si>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</si>
  <si>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</si>
  <si>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</si>
  <si>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</si>
  <si>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</si>
  <si>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</si>
  <si>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</si>
  <si>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</si>
  <si>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</si>
  <si>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</si>
  <si>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</si>
  <si>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</si>
  <si>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</si>
  <si>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</si>
  <si>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</si>
  <si>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</si>
  <si>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</si>
  <si>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</si>
  <si>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</si>
  <si>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</si>
  <si>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</si>
  <si>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</si>
  <si>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</si>
  <si>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</si>
  <si>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</si>
  <si>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</si>
  <si>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</si>
  <si>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</si>
  <si>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</si>
  <si>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</si>
  <si>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</si>
  <si>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</si>
  <si>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</si>
  <si>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</si>
  <si>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</si>
  <si>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</si>
  <si>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</si>
  <si>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</si>
  <si>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</si>
  <si>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</si>
  <si>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</si>
  <si>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</si>
  <si>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</si>
  <si>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</si>
  <si>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</si>
  <si>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</si>
  <si>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</si>
  <si>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</si>
  <si>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</si>
  <si>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</si>
  <si>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</si>
  <si>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</si>
  <si>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</si>
  <si>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</si>
  <si>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</si>
  <si>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</si>
  <si>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</si>
  <si>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</si>
  <si>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</si>
  <si>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</si>
  <si>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</si>
  <si>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</si>
  <si>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</si>
  <si>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</si>
  <si>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</si>
  <si>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</si>
  <si>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</si>
  <si>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</si>
  <si>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</si>
  <si>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</si>
  <si>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</si>
  <si>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</si>
  <si>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</si>
  <si>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</si>
  <si>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</si>
  <si>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</si>
  <si>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</si>
  <si>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</si>
  <si>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</si>
  <si>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</si>
  <si>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</si>
  <si>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</si>
  <si>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</si>
  <si>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</si>
  <si>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</si>
  <si>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</si>
  <si>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</si>
  <si>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</si>
  <si>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</si>
  <si>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</si>
  <si>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</si>
  <si>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</si>
  <si>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</si>
  <si>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</si>
  <si>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</si>
  <si>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</si>
  <si>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</si>
  <si>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</si>
  <si>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</si>
  <si>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</si>
  <si>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</si>
  <si>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</si>
  <si>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</si>
  <si>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</si>
  <si>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</si>
  <si>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</si>
  <si>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</si>
  <si>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</si>
  <si>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</si>
  <si>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</si>
  <si>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</si>
  <si>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</si>
  <si>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</si>
  <si>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</si>
  <si>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</si>
  <si>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</si>
  <si>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</si>
  <si>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</si>
  <si>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</si>
  <si>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</si>
  <si>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</si>
  <si>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</si>
  <si>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</si>
  <si>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</si>
  <si>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</si>
  <si>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</si>
  <si>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</si>
  <si>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</si>
  <si>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</si>
  <si>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</si>
  <si>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</si>
  <si>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</si>
  <si>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</si>
  <si>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</si>
  <si>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</si>
  <si>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</si>
  <si>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</si>
  <si>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</si>
  <si>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</si>
  <si>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</si>
  <si>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</si>
  <si>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</si>
  <si>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</si>
  <si>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</si>
  <si>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</si>
  <si>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</si>
  <si>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</si>
  <si>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</si>
  <si>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</si>
  <si>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</si>
  <si>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</si>
  <si>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</si>
  <si>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</si>
  <si>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</si>
  <si>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</si>
  <si>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</si>
  <si>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</si>
  <si>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</si>
  <si>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</si>
  <si>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</si>
  <si>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</si>
  <si>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</si>
  <si>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</si>
  <si>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</si>
  <si>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</si>
  <si>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</si>
  <si>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</si>
  <si>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</si>
  <si>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</si>
  <si>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</si>
  <si>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</si>
  <si>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</si>
  <si>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</si>
  <si>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</si>
  <si>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</si>
  <si>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</si>
  <si>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</si>
  <si>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</si>
  <si>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</si>
  <si>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</si>
  <si>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</si>
  <si>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</si>
  <si>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</si>
  <si>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</si>
  <si>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</si>
  <si>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</si>
  <si>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</si>
  <si>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</si>
  <si>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</si>
  <si>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</si>
  <si>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</si>
  <si>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</si>
  <si>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</si>
  <si>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</si>
  <si>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</si>
  <si>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</si>
  <si>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</si>
  <si>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</si>
  <si>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</si>
  <si>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</si>
  <si>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</si>
  <si>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</si>
  <si>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</si>
  <si>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</si>
  <si>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</si>
  <si>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</si>
  <si>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</si>
  <si>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</si>
  <si>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</si>
  <si>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</si>
  <si>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</si>
  <si>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</si>
  <si>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</si>
  <si>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</si>
  <si>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</si>
  <si>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</si>
  <si>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</si>
  <si>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</si>
  <si>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</si>
  <si>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</si>
  <si>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</si>
  <si>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</si>
  <si>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</si>
  <si>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</si>
  <si>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</si>
  <si>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</si>
  <si>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</si>
  <si>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</si>
  <si>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</si>
  <si>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</si>
  <si>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</si>
  <si>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</si>
  <si>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</si>
  <si>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</si>
  <si>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</si>
  <si>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</si>
  <si>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</si>
  <si>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</si>
  <si>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</si>
  <si>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</si>
  <si>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</si>
  <si>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</si>
  <si>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</si>
  <si>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</si>
  <si>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</si>
  <si>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</si>
  <si>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</si>
  <si>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</si>
  <si>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</si>
  <si>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</si>
  <si>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</si>
  <si>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</si>
  <si>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</si>
  <si>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</si>
  <si>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</si>
  <si>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</si>
  <si>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</si>
  <si>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</si>
  <si>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</si>
  <si>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</si>
  <si>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</si>
  <si>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</si>
  <si>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</si>
  <si>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</si>
  <si>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</si>
  <si>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</si>
  <si>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</si>
  <si>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</si>
  <si>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</si>
  <si>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</si>
  <si>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</si>
  <si>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</si>
  <si>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</si>
  <si>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</si>
  <si>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</si>
  <si>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</si>
  <si>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</si>
  <si>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</si>
  <si>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</si>
  <si>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</si>
  <si>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</si>
  <si>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</si>
  <si>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</si>
  <si>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</si>
  <si>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</si>
  <si>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</si>
  <si>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</si>
  <si>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</si>
  <si>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</si>
  <si>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</si>
  <si>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</si>
  <si>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</si>
  <si>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</si>
  <si>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</si>
  <si>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</si>
  <si>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</si>
  <si>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</si>
  <si>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</si>
  <si>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</si>
  <si>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</si>
  <si>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</si>
  <si>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</si>
  <si>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</si>
  <si>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</si>
  <si>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</si>
  <si>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</si>
  <si>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</si>
  <si>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</si>
  <si>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</si>
  <si>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</si>
  <si>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</si>
  <si>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</si>
  <si>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</si>
  <si>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</si>
  <si>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</si>
  <si>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</si>
  <si>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</si>
  <si>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</si>
  <si>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</si>
  <si>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</si>
  <si>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</si>
  <si>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</si>
  <si>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</si>
  <si>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</si>
  <si>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</si>
  <si>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</si>
  <si>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</si>
  <si>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</si>
  <si>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</si>
  <si>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</si>
  <si>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</si>
  <si>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</si>
  <si>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</si>
  <si>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</si>
  <si>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</si>
  <si>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</si>
  <si>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</si>
  <si>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</si>
  <si>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</si>
  <si>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</si>
  <si>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</si>
  <si>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</si>
  <si>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</si>
  <si>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</si>
  <si>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</si>
  <si>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</si>
  <si>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</si>
  <si>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</si>
  <si>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</si>
  <si>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</si>
  <si>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</si>
  <si>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</si>
  <si>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</si>
  <si>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</si>
  <si>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</si>
  <si>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</si>
  <si>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</si>
  <si>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</si>
  <si>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</si>
  <si>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</si>
  <si>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</si>
  <si>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</si>
  <si>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</si>
  <si>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</si>
  <si>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</si>
  <si>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</si>
  <si>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</si>
  <si>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</si>
  <si>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</si>
  <si>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</si>
  <si>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</si>
  <si>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</si>
  <si>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</si>
  <si>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</si>
  <si>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</si>
  <si>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</si>
  <si>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</si>
  <si>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</si>
  <si>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</si>
  <si>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</si>
  <si>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</si>
  <si>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</si>
  <si>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</si>
  <si>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</si>
  <si>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</si>
  <si>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</si>
  <si>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</si>
  <si>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</si>
  <si>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</si>
  <si>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</si>
  <si>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</si>
  <si>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</si>
  <si>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</si>
  <si>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</si>
  <si>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</si>
  <si>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</si>
  <si>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</si>
  <si>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</si>
  <si>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</si>
  <si>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</si>
  <si>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</si>
  <si>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</si>
  <si>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</si>
  <si>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</si>
  <si>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</si>
  <si>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</si>
  <si>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</si>
  <si>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</si>
  <si>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</si>
  <si>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</si>
  <si>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</si>
  <si>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</si>
  <si>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</si>
  <si>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</si>
  <si>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</si>
  <si>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</si>
  <si>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</si>
  <si>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</si>
  <si>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</si>
  <si>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</si>
  <si>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</si>
  <si>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</si>
  <si>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</si>
  <si>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</si>
  <si>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</si>
  <si>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</si>
  <si>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</si>
  <si>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</si>
  <si>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</si>
  <si>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</si>
  <si>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</si>
  <si>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</si>
  <si>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</si>
  <si>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</si>
  <si>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</si>
  <si>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</si>
  <si>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</si>
  <si>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</si>
  <si>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</si>
  <si>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</si>
  <si>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</si>
  <si>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</si>
  <si>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</si>
  <si>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</si>
  <si>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</si>
  <si>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</si>
  <si>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</si>
  <si>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</si>
  <si>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</si>
  <si>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</si>
  <si>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</si>
  <si>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</si>
  <si>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</si>
  <si>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</si>
  <si>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</si>
  <si>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</si>
  <si>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</si>
  <si>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</si>
  <si>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</si>
  <si>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</si>
  <si>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</si>
  <si>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</si>
  <si>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</si>
  <si>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</si>
  <si>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</si>
  <si>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</si>
  <si>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</si>
  <si>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</si>
  <si>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</si>
  <si>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</si>
  <si>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</si>
  <si>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</si>
  <si>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</si>
  <si>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</si>
  <si>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</si>
  <si>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</si>
  <si>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</si>
  <si>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</si>
  <si>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</si>
  <si>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</si>
  <si>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</si>
  <si>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</si>
  <si>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</si>
  <si>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</si>
  <si>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</si>
  <si>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</si>
  <si>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</si>
  <si>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</si>
  <si>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</si>
  <si>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</si>
  <si>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</si>
  <si>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</si>
  <si>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</si>
  <si>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</si>
  <si>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</si>
  <si>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</si>
  <si>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</si>
  <si>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</si>
  <si>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</si>
  <si>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</si>
  <si>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</si>
  <si>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</si>
  <si>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</si>
  <si>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</si>
  <si>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</si>
  <si>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</si>
  <si>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</si>
  <si>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</si>
  <si>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</si>
  <si>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</si>
  <si>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</si>
  <si>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</si>
  <si>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</si>
  <si>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</si>
  <si>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</si>
  <si>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</si>
  <si>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</si>
  <si>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</si>
  <si>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</si>
  <si>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</si>
  <si>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</si>
  <si>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</si>
  <si>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</si>
  <si>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</si>
  <si>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</si>
  <si>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</si>
  <si>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</si>
  <si>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</si>
  <si>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</si>
  <si>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</si>
  <si>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</si>
  <si>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</si>
  <si>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</si>
  <si>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</si>
  <si>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</si>
  <si>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</si>
  <si>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</si>
  <si>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</si>
  <si>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</si>
  <si>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</si>
  <si>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</si>
  <si>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</si>
  <si>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</si>
  <si>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</si>
  <si>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</si>
  <si>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</si>
  <si>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</si>
  <si>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</si>
  <si>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</si>
  <si>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</si>
  <si>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</si>
  <si>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</si>
  <si>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</si>
  <si>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</si>
  <si>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</si>
  <si>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</si>
  <si>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</si>
  <si>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</si>
  <si>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</si>
  <si>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</si>
  <si>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</si>
  <si>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</si>
  <si>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</si>
  <si>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</si>
  <si>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</si>
  <si>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</si>
  <si>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</si>
  <si>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</si>
  <si>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</si>
  <si>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</si>
  <si>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</si>
  <si>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</si>
  <si>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</si>
  <si>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</si>
  <si>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</si>
  <si>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</si>
  <si>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</si>
  <si>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</si>
  <si>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</si>
  <si>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</si>
  <si>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</si>
  <si>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</si>
  <si>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</si>
  <si>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</si>
  <si>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</si>
  <si>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</si>
  <si>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</si>
  <si>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</si>
  <si>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</si>
  <si>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</si>
  <si>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</si>
  <si>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</si>
  <si>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</si>
  <si>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</si>
  <si>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</si>
  <si>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</si>
  <si>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</si>
  <si>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</si>
  <si>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</si>
  <si>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</si>
  <si>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</si>
  <si>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</si>
  <si>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</si>
  <si>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</si>
  <si>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</si>
  <si>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</si>
  <si>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</si>
  <si>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</si>
  <si>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</si>
  <si>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</si>
  <si>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</si>
  <si>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</si>
  <si>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</si>
  <si>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</si>
  <si>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</si>
  <si>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</si>
  <si>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</si>
  <si>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</si>
  <si>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</si>
  <si>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</si>
  <si>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</si>
  <si>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</si>
  <si>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</si>
  <si>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</si>
  <si>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</si>
  <si>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</si>
  <si>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</si>
  <si>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</si>
  <si>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</si>
  <si>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</si>
  <si>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</si>
  <si>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</si>
  <si>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</si>
  <si>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</si>
  <si>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</si>
  <si>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</si>
  <si>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</si>
  <si>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</si>
  <si>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</si>
  <si>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</si>
  <si>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</si>
  <si>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</si>
  <si>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</si>
  <si>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</si>
  <si>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</si>
  <si>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</si>
  <si>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</si>
  <si>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</si>
  <si>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</si>
  <si>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</si>
  <si>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</si>
  <si>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</si>
  <si>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</si>
  <si>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</si>
  <si>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</si>
  <si>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</si>
  <si>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</si>
  <si>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</si>
  <si>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</si>
  <si>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</si>
  <si>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</si>
  <si>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</si>
  <si>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</si>
  <si>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</si>
  <si>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</si>
  <si>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</si>
  <si>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</si>
  <si>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</si>
  <si>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</si>
  <si>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</si>
  <si>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</si>
  <si>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</si>
  <si>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</si>
  <si>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</si>
  <si>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</si>
  <si>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</si>
  <si>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</si>
  <si>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</si>
  <si>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</si>
  <si>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</si>
  <si>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</si>
  <si>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</si>
  <si>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</si>
  <si>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</si>
  <si>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</si>
  <si>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</si>
  <si>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</si>
  <si>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</si>
  <si>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</si>
  <si>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</si>
  <si>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</si>
  <si>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</si>
  <si>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</si>
  <si>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</si>
  <si>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</si>
  <si>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</si>
  <si>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</si>
  <si>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</si>
  <si>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</si>
  <si>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</si>
  <si>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</si>
  <si>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</si>
  <si>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</si>
  <si>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</si>
  <si>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</si>
  <si>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</si>
  <si>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</si>
  <si>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</si>
  <si>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</si>
  <si>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</si>
  <si>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</si>
  <si>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</si>
  <si>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</si>
  <si>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</si>
  <si>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</si>
  <si>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</si>
  <si>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</si>
  <si>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</si>
  <si>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</si>
  <si>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</si>
  <si>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</si>
  <si>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</si>
  <si>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</si>
  <si>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</si>
  <si>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</si>
  <si>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</si>
  <si>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</si>
  <si>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</si>
  <si>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</si>
  <si>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</si>
  <si>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</si>
  <si>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</si>
  <si>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</si>
  <si>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</si>
  <si>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</si>
  <si>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</si>
  <si>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</si>
  <si>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</si>
  <si>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</si>
  <si>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</si>
  <si>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</si>
  <si>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</si>
  <si>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</si>
  <si>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</si>
  <si>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</si>
  <si>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</si>
  <si>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</si>
  <si>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</si>
  <si>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</si>
  <si>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</si>
  <si>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</si>
  <si>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</si>
  <si>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</si>
  <si>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</si>
  <si>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</si>
  <si>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</si>
  <si>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</si>
  <si>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</si>
  <si>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</si>
  <si>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</si>
  <si>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</si>
  <si>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</si>
  <si>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</si>
  <si>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</si>
  <si>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</si>
  <si>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</si>
  <si>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</si>
  <si>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</si>
  <si>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</si>
  <si>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</si>
  <si>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</si>
  <si>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</si>
  <si>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</si>
  <si>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</si>
  <si>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</si>
  <si>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</si>
  <si>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</si>
  <si>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</si>
  <si>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</si>
  <si>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</si>
  <si>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</si>
  <si>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</si>
  <si>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</si>
  <si>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</si>
  <si>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</si>
  <si>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</si>
  <si>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</si>
  <si>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</si>
  <si>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</si>
  <si>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</si>
  <si>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</si>
  <si>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</si>
  <si>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</si>
  <si>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</si>
  <si>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</si>
  <si>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</si>
  <si>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</si>
  <si>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</si>
  <si>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</si>
  <si>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</si>
  <si>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</si>
  <si>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</si>
  <si>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</si>
  <si>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</si>
  <si>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</si>
  <si>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</si>
  <si>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</si>
  <si>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</si>
  <si>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</si>
  <si>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</si>
  <si>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</si>
  <si>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</si>
  <si>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</si>
  <si>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</si>
  <si>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</si>
  <si>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</si>
  <si>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</si>
  <si>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</si>
  <si>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</si>
  <si>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</si>
  <si>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</si>
  <si>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</si>
  <si>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</si>
  <si>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</si>
  <si>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</si>
  <si>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</si>
  <si>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</si>
  <si>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</si>
  <si>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</si>
  <si>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</si>
  <si>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</si>
  <si>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</si>
  <si>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</si>
  <si>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</si>
  <si>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</si>
  <si>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</si>
  <si>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</si>
  <si>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</si>
  <si>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</si>
  <si>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</si>
  <si>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</si>
  <si>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</si>
  <si>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</si>
  <si>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</si>
  <si>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</si>
  <si>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</si>
  <si>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</si>
  <si>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</si>
  <si>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</si>
  <si>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</si>
  <si>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</si>
  <si>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</si>
  <si>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</si>
  <si>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</si>
  <si>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</si>
  <si>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</si>
  <si>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</si>
  <si>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</si>
  <si>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</si>
  <si>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</si>
  <si>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</si>
  <si>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</si>
  <si>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</si>
  <si>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</si>
  <si>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</si>
  <si>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</si>
  <si>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</si>
  <si>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</si>
  <si>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</si>
  <si>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</si>
  <si>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</si>
  <si>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</si>
  <si>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</si>
  <si>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</si>
  <si>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</si>
  <si>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</si>
  <si>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</si>
  <si>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</si>
  <si>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</si>
  <si>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</si>
  <si>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</si>
  <si>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</si>
  <si>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</si>
  <si>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</si>
  <si>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</si>
  <si>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</si>
  <si>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</si>
  <si>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</si>
  <si>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</si>
  <si>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</si>
  <si>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</si>
  <si>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</si>
  <si>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</si>
  <si>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</si>
  <si>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</si>
  <si>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</si>
  <si>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</si>
  <si>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</si>
  <si>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</si>
  <si>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</si>
  <si>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</si>
  <si>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</si>
  <si>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</si>
  <si>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</si>
  <si>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</si>
  <si>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</si>
  <si>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</si>
  <si>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</si>
  <si>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</si>
  <si>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</si>
  <si>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</si>
  <si>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</si>
  <si>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</si>
  <si>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</si>
  <si>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</si>
  <si>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</si>
  <si>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</si>
  <si>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</si>
  <si>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</si>
  <si>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</si>
  <si>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</si>
  <si>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</si>
  <si>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</si>
  <si>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</si>
  <si>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</si>
  <si>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</si>
  <si>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</si>
  <si>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</si>
  <si>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</si>
  <si>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</si>
  <si>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</si>
  <si>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</si>
  <si>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</si>
  <si>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</si>
  <si>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</si>
  <si>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</si>
  <si>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</si>
  <si>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</si>
  <si>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</si>
  <si>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</si>
  <si>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</si>
  <si>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</si>
  <si>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</si>
  <si>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</si>
  <si>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</si>
  <si>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</si>
  <si>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</si>
  <si>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</si>
  <si>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</si>
  <si>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</si>
  <si>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</si>
  <si>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</si>
  <si>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</si>
  <si>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</si>
  <si>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</si>
  <si>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</si>
  <si>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</si>
  <si>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</si>
  <si>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</si>
  <si>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</si>
  <si>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</si>
  <si>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</si>
  <si>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</si>
  <si>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</si>
  <si>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</si>
  <si>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</si>
  <si>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</si>
  <si>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</si>
  <si>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</si>
  <si>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</si>
  <si>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</si>
  <si>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</si>
  <si>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</si>
  <si>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</si>
  <si>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</si>
  <si>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</si>
  <si>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</si>
  <si>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</si>
  <si>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</si>
  <si>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</si>
  <si>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</si>
  <si>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</si>
  <si>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</si>
  <si>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</si>
  <si>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</si>
  <si>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</si>
  <si>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</si>
  <si>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</si>
  <si>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</si>
  <si>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</si>
  <si>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</si>
  <si>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</si>
  <si>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</si>
  <si>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</si>
  <si>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</si>
  <si>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</si>
  <si>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</si>
  <si>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</si>
  <si>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</si>
  <si>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</si>
  <si>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</si>
  <si>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</si>
  <si>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</si>
  <si>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</si>
  <si>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</si>
  <si>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</si>
  <si>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</si>
  <si>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</si>
  <si>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</si>
  <si>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</si>
  <si>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</si>
  <si>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</si>
  <si>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</si>
  <si>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</si>
  <si>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</si>
  <si>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</si>
  <si>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</si>
  <si>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</si>
  <si>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</si>
  <si>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</si>
  <si>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</si>
  <si>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</si>
  <si>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</si>
  <si>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</si>
  <si>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</si>
  <si>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</si>
  <si>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</si>
  <si>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</si>
  <si>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</si>
  <si>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</si>
  <si>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</si>
  <si>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</si>
  <si>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</si>
  <si>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</si>
  <si>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</si>
  <si>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</si>
  <si>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</si>
  <si>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</si>
  <si>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</si>
  <si>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</si>
  <si>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</si>
  <si>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</si>
  <si>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</si>
  <si>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</si>
  <si>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</si>
  <si>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</si>
  <si>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</si>
  <si>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</si>
  <si>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</si>
  <si>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</si>
  <si>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</si>
  <si>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</si>
  <si>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</si>
  <si>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</si>
  <si>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</si>
  <si>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</si>
  <si>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</si>
  <si>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</si>
  <si>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</si>
  <si>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</si>
  <si>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</si>
  <si>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</si>
  <si>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</si>
  <si>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</si>
  <si>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</si>
  <si>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</si>
  <si>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</si>
  <si>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</si>
  <si>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</si>
  <si>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</si>
  <si>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</si>
  <si>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</si>
  <si>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</si>
  <si>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</si>
  <si>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</si>
  <si>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</si>
  <si>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</si>
  <si>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</si>
  <si>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</si>
  <si>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</si>
  <si>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</si>
  <si>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</si>
  <si>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</si>
  <si>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</si>
  <si>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</si>
  <si>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</si>
  <si>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</si>
  <si>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</si>
  <si>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</si>
  <si>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</si>
  <si>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</si>
  <si>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</si>
  <si>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</si>
  <si>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</si>
  <si>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</si>
  <si>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</si>
  <si>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</si>
  <si>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</si>
  <si>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</si>
  <si>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</si>
  <si>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</si>
  <si>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</si>
  <si>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</si>
  <si>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</si>
  <si>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</si>
  <si>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</si>
  <si>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</si>
  <si>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</si>
  <si>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</si>
  <si>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</si>
  <si>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</si>
  <si>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</si>
  <si>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</si>
  <si>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</si>
  <si>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</si>
  <si>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</si>
  <si>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</si>
  <si>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</si>
  <si>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</si>
  <si>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</si>
  <si>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</si>
  <si>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</si>
  <si>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</si>
  <si>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</si>
  <si>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</si>
  <si>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</si>
  <si>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</si>
  <si>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</si>
  <si>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</si>
  <si>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</si>
  <si>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</si>
  <si>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</si>
  <si>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</si>
  <si>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</si>
  <si>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</si>
  <si>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</si>
  <si>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</si>
  <si>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</si>
  <si>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</si>
  <si>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</si>
  <si>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</si>
  <si>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</si>
  <si>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</si>
  <si>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</si>
  <si>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</si>
  <si>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</si>
  <si>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</si>
  <si>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</si>
  <si>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</si>
  <si>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</si>
  <si>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</si>
  <si>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</si>
  <si>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</si>
  <si>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</si>
  <si>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</si>
  <si>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</si>
  <si>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</si>
  <si>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</si>
  <si>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</si>
  <si>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</si>
  <si>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</si>
  <si>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</si>
  <si>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</si>
  <si>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</si>
  <si>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</si>
  <si>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</si>
  <si>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</si>
  <si>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</si>
  <si>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</si>
  <si>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</si>
  <si>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</si>
  <si>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</si>
  <si>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</si>
  <si>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</si>
  <si>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</si>
  <si>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</si>
  <si>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</si>
  <si>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</si>
  <si>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</si>
  <si>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</si>
  <si>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</si>
  <si>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</si>
  <si>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</si>
  <si>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</si>
  <si>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</si>
  <si>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</si>
  <si>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</si>
  <si>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</si>
  <si>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</si>
  <si>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</si>
  <si>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</si>
  <si>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</si>
  <si>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</si>
  <si>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</si>
  <si>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</si>
  <si>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</si>
  <si>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</si>
  <si>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</si>
  <si>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</si>
  <si>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</si>
  <si>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</si>
  <si>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</si>
  <si>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</si>
  <si>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</si>
  <si>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</si>
  <si>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</si>
  <si>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</si>
  <si>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</si>
  <si>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</si>
  <si>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</si>
  <si>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</si>
  <si>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</si>
  <si>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</si>
  <si>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</si>
  <si>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</si>
  <si>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</si>
  <si>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</si>
  <si>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</si>
  <si>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</si>
  <si>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</si>
  <si>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</si>
  <si>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</si>
  <si>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</si>
  <si>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</si>
  <si>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</si>
  <si>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</si>
  <si>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</si>
  <si>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</si>
  <si>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</si>
  <si>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</si>
  <si>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</si>
  <si>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</si>
  <si>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</si>
  <si>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</si>
  <si>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</si>
  <si>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</si>
  <si>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</si>
  <si>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</si>
  <si>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</si>
  <si>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</si>
  <si>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</si>
  <si>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</si>
  <si>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</si>
  <si>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</si>
  <si>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</si>
  <si>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</si>
  <si>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</si>
  <si>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</si>
  <si>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</si>
  <si>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</si>
  <si>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</si>
  <si>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</si>
  <si>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</si>
  <si>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</si>
  <si>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</si>
  <si>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</si>
  <si>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</si>
  <si>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</si>
  <si>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</si>
  <si>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</si>
  <si>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</si>
  <si>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</si>
  <si>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</si>
  <si>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</si>
  <si>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</si>
  <si>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</si>
  <si>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</si>
  <si>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</si>
  <si>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</si>
  <si>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</si>
  <si>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</si>
  <si>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</si>
  <si>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</si>
  <si>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</si>
  <si>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</si>
  <si>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</si>
  <si>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</si>
  <si>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</si>
  <si>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</si>
  <si>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</si>
  <si>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</si>
  <si>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</si>
  <si>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</si>
  <si>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</si>
  <si>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</si>
  <si>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</si>
  <si>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</si>
  <si>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</si>
  <si>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</si>
  <si>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</si>
  <si>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</si>
  <si>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</si>
  <si>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</si>
  <si>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</si>
  <si>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</si>
  <si>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</si>
  <si>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</si>
  <si>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</si>
  <si>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</si>
  <si>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</si>
  <si>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</si>
  <si>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</si>
  <si>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</si>
  <si>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</si>
  <si>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</si>
  <si>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</si>
  <si>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</si>
  <si>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</si>
  <si>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</si>
  <si>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</si>
  <si>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</si>
  <si>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</si>
  <si>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</si>
  <si>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</si>
  <si>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</si>
  <si>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</si>
  <si>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</si>
  <si>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</si>
  <si>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</si>
  <si>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</si>
  <si>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</si>
  <si>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</si>
  <si>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</si>
  <si>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</si>
  <si>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</si>
  <si>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</si>
  <si>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</si>
  <si>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</si>
  <si>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</si>
  <si>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</si>
  <si>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</si>
  <si>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</si>
  <si>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</si>
  <si>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</si>
  <si>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</si>
  <si>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</si>
  <si>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</si>
  <si>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</si>
  <si>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</si>
  <si>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</si>
  <si>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</si>
  <si>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</si>
  <si>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</si>
  <si>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</si>
  <si>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</si>
  <si>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</si>
  <si>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</si>
  <si>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</si>
  <si>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</si>
  <si>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</si>
  <si>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</si>
  <si>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</si>
  <si>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</si>
  <si>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</si>
  <si>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</si>
  <si>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</si>
  <si>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</si>
  <si>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</si>
  <si>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</si>
  <si>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</si>
  <si>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</si>
  <si>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</si>
  <si>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</si>
  <si>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</si>
  <si>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</si>
  <si>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</si>
  <si>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</si>
  <si>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</si>
  <si>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</si>
  <si>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</si>
  <si>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</si>
  <si>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</si>
  <si>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</si>
  <si>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</si>
  <si>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</si>
  <si>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</si>
  <si>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</si>
  <si>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</si>
  <si>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</si>
  <si>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</si>
  <si>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</si>
  <si>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</si>
  <si>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</si>
  <si>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</si>
  <si>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</si>
  <si>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</si>
  <si>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</si>
  <si>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</si>
  <si>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</si>
  <si>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</si>
  <si>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</si>
  <si>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</si>
  <si>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</si>
  <si>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</si>
  <si>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</si>
  <si>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</si>
  <si>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</si>
  <si>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</si>
  <si>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</si>
  <si>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</si>
  <si>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</si>
  <si>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</si>
  <si>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</si>
  <si>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</si>
  <si>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</si>
  <si>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</si>
  <si>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</si>
  <si>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</si>
  <si>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</si>
  <si>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</si>
  <si>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</si>
  <si>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</si>
  <si>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</si>
  <si>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</si>
  <si>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</si>
  <si>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</si>
  <si>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</si>
  <si>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</si>
  <si>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</si>
  <si>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</si>
  <si>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</si>
  <si>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</si>
  <si>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</si>
  <si>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</si>
  <si>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</si>
  <si>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</si>
  <si>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</si>
  <si>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</si>
  <si>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</si>
  <si>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</si>
  <si>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</si>
  <si>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</si>
  <si>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</si>
  <si>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</si>
  <si>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</si>
  <si>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</si>
  <si>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</si>
  <si>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</si>
  <si>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</si>
  <si>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</si>
  <si>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</si>
  <si>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</si>
  <si>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</si>
  <si>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</si>
  <si>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</si>
  <si>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</si>
  <si>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</si>
  <si>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</si>
  <si>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</si>
  <si>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</si>
  <si>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</si>
  <si>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</si>
  <si>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</si>
  <si>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</si>
  <si>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</si>
  <si>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</si>
  <si>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</si>
  <si>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</si>
  <si>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</si>
  <si>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</si>
  <si>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</si>
  <si>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</si>
  <si>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</si>
  <si>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</si>
  <si>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</si>
  <si>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</si>
  <si>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</si>
  <si>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</si>
  <si>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</si>
  <si>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</si>
  <si>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</si>
  <si>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</si>
  <si>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</si>
  <si>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</si>
  <si>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</si>
  <si>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</si>
  <si>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</si>
  <si>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</si>
  <si>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</si>
  <si>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</si>
  <si>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</si>
  <si>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</si>
  <si>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</si>
  <si>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</si>
  <si>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</si>
  <si>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</si>
  <si>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</si>
  <si>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</si>
  <si>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</si>
  <si>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</si>
  <si>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</si>
  <si>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</si>
  <si>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</si>
  <si>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</si>
  <si>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</si>
  <si>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</si>
  <si>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</si>
  <si>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</si>
  <si>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</si>
  <si>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</si>
  <si>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</si>
  <si>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</si>
  <si>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</si>
  <si>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</si>
  <si>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</si>
  <si>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</si>
  <si>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</si>
  <si>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</si>
  <si>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</si>
  <si>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</si>
  <si>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</si>
  <si>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</si>
  <si>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</si>
  <si>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</si>
  <si>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</si>
  <si>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</si>
  <si>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</si>
  <si>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</si>
  <si>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</si>
  <si>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</si>
  <si>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</si>
  <si>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</si>
  <si>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</si>
  <si>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</si>
  <si>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</si>
  <si>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</si>
  <si>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</si>
  <si>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</si>
  <si>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</si>
  <si>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</si>
  <si>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</si>
  <si>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</si>
  <si>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</si>
  <si>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</si>
  <si>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</si>
  <si>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</si>
  <si>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</si>
  <si>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</si>
  <si>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</si>
  <si>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</si>
  <si>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</si>
  <si>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</si>
  <si>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</si>
  <si>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</si>
  <si>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</si>
  <si>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</si>
  <si>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</si>
  <si>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</si>
  <si>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</si>
  <si>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</si>
  <si>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</si>
  <si>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</si>
  <si>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</si>
  <si>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</si>
  <si>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</si>
  <si>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</si>
  <si>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</si>
  <si>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</si>
  <si>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</si>
  <si>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</si>
  <si>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</si>
  <si>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</si>
  <si>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</si>
  <si>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</si>
  <si>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</si>
  <si>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</si>
  <si>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</si>
  <si>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</si>
  <si>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</si>
  <si>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</si>
  <si>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</si>
  <si>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</si>
  <si>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</si>
  <si>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</si>
  <si>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</si>
  <si>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</si>
  <si>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</si>
  <si>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</si>
  <si>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</si>
  <si>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</si>
  <si>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</si>
  <si>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</si>
  <si>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</si>
  <si>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</si>
  <si>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</si>
  <si>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</si>
  <si>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</si>
  <si>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</si>
  <si>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</si>
  <si>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</si>
  <si>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</si>
  <si>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</si>
  <si>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</si>
  <si>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</si>
  <si>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</si>
  <si>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</si>
  <si>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</si>
  <si>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</si>
  <si>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</si>
  <si>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</si>
  <si>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</si>
  <si>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</si>
  <si>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</si>
  <si>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</si>
  <si>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</si>
  <si>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</si>
  <si>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</si>
  <si>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</si>
  <si>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</si>
  <si>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</si>
  <si>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</si>
  <si>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</si>
  <si>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</si>
  <si>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</si>
  <si>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</si>
  <si>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</si>
  <si>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</si>
  <si>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</si>
  <si>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</si>
  <si>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</si>
  <si>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</si>
  <si>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</si>
  <si>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</si>
  <si>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</si>
  <si>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</si>
  <si>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</si>
  <si>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</si>
  <si>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</si>
  <si>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</si>
  <si>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</si>
  <si>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</si>
  <si>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</si>
  <si>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</si>
  <si>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</si>
  <si>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</si>
  <si>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</si>
  <si>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</si>
  <si>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</si>
  <si>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</si>
  <si>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</si>
  <si>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</si>
  <si>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</si>
  <si>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</si>
  <si>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</si>
  <si>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</si>
  <si>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</si>
  <si>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</si>
  <si>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</si>
  <si>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</si>
  <si>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</si>
  <si>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</si>
  <si>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</si>
  <si>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</si>
  <si>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</si>
  <si>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</si>
  <si>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</si>
  <si>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</si>
  <si>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</si>
  <si>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</si>
  <si>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</si>
  <si>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</si>
  <si>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</si>
  <si>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</si>
  <si>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</si>
  <si>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</si>
  <si>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</si>
  <si>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</si>
  <si>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</si>
  <si>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</si>
  <si>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</si>
  <si>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</si>
  <si>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</si>
  <si>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</si>
  <si>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</si>
  <si>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</si>
  <si>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</si>
  <si>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</si>
  <si>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</si>
  <si>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</si>
  <si>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</si>
  <si>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</si>
  <si>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</si>
  <si>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</si>
  <si>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</si>
  <si>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</si>
  <si>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</si>
  <si>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</si>
  <si>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</si>
  <si>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</si>
  <si>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</si>
  <si>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</si>
  <si>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</si>
  <si>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</si>
  <si>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</si>
  <si>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</si>
  <si>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</si>
  <si>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</si>
  <si>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</si>
  <si>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</si>
  <si>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</si>
  <si>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</si>
  <si>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</si>
  <si>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</si>
  <si>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</si>
  <si>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</si>
  <si>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</si>
  <si>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</si>
  <si>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</si>
  <si>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</si>
  <si>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</si>
  <si>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</si>
  <si>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</si>
  <si>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</si>
  <si>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</si>
  <si>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</si>
  <si>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</si>
  <si>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</si>
  <si>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</si>
  <si>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</si>
  <si>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</si>
  <si>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</si>
  <si>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</si>
  <si>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</si>
  <si>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</si>
  <si>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</si>
  <si>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</si>
  <si>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</si>
  <si>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</si>
  <si>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</si>
  <si>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</si>
  <si>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</si>
  <si>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</si>
  <si>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</si>
  <si>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</si>
  <si>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</si>
  <si>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</si>
  <si>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</si>
  <si>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</si>
  <si>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</si>
  <si>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</si>
  <si>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</si>
  <si>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</si>
  <si>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</si>
  <si>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</si>
  <si>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</si>
  <si>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</si>
  <si>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</si>
  <si>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</si>
  <si>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</si>
  <si>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</si>
  <si>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</si>
  <si>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</si>
  <si>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</si>
  <si>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</si>
  <si>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</si>
  <si>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</si>
  <si>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</si>
  <si>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</si>
  <si>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</si>
  <si>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</si>
  <si>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</si>
  <si>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</si>
  <si>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</si>
  <si>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</si>
  <si>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</si>
  <si>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</si>
  <si>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</si>
  <si>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</si>
  <si>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</si>
  <si>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</si>
  <si>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</si>
  <si>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</si>
  <si>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</si>
  <si>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</si>
  <si>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</si>
  <si>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</si>
  <si>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</si>
  <si>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</si>
  <si>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</si>
  <si>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</si>
  <si>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</si>
  <si>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</si>
  <si>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</si>
  <si>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</si>
  <si>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</si>
  <si>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</si>
  <si>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</si>
  <si>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</si>
  <si>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</si>
  <si>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</si>
  <si>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</si>
  <si>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</si>
  <si>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</si>
  <si>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</si>
  <si>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</si>
  <si>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</si>
  <si>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</si>
  <si>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</si>
  <si>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</si>
  <si>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</si>
  <si>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</si>
  <si>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</si>
  <si>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</si>
  <si>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</si>
  <si>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</si>
  <si>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</si>
  <si>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</si>
  <si>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</si>
  <si>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</si>
  <si>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</si>
  <si>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</si>
  <si>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</si>
  <si>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</si>
  <si>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</si>
  <si>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</si>
  <si>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</si>
  <si>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</si>
  <si>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</si>
  <si>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</si>
  <si>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</si>
  <si>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</si>
  <si>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</si>
  <si>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</si>
  <si>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</si>
  <si>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</si>
  <si>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</si>
  <si>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</si>
  <si>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</si>
  <si>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</si>
  <si>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</si>
  <si>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</si>
  <si>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</si>
  <si>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</si>
  <si>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</si>
  <si>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</si>
  <si>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</si>
  <si>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</si>
  <si>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</si>
  <si>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</si>
  <si>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</si>
  <si>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</si>
  <si>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</si>
  <si>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</si>
  <si>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</si>
  <si>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</si>
  <si>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</si>
  <si>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</si>
  <si>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</si>
  <si>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</si>
  <si>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</si>
  <si>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</si>
  <si>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</si>
  <si>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</si>
  <si>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</si>
  <si>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</si>
  <si>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</si>
  <si>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</si>
  <si>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</si>
  <si>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</si>
  <si>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</si>
  <si>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</si>
  <si>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</si>
  <si>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</si>
  <si>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</si>
  <si>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</si>
  <si>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</si>
  <si>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</si>
  <si>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</si>
  <si>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</si>
  <si>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</si>
  <si>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</si>
  <si>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</si>
  <si>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</si>
  <si>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</si>
  <si>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</si>
  <si>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</si>
  <si>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</si>
  <si>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</si>
  <si>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</si>
  <si>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</si>
  <si>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</si>
  <si>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</si>
  <si>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</si>
  <si>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</si>
  <si>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</si>
  <si>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</si>
  <si>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</si>
  <si>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</si>
  <si>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</si>
  <si>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</si>
  <si>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</si>
  <si>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</si>
  <si>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</si>
  <si>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</si>
  <si>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</si>
  <si>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</si>
  <si>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</si>
  <si>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</si>
  <si>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</si>
  <si>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</si>
  <si>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</si>
  <si>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</si>
  <si>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</si>
  <si>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</si>
  <si>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</si>
  <si>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</si>
  <si>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</si>
  <si>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</si>
  <si>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</si>
  <si>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</si>
  <si>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</si>
  <si>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</si>
  <si>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</si>
  <si>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</si>
  <si>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</si>
  <si>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</si>
  <si>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</si>
  <si>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</si>
  <si>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</si>
  <si>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</si>
  <si>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</si>
  <si>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</si>
  <si>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</si>
  <si>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</si>
  <si>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</si>
  <si>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</si>
  <si>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</si>
  <si>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</si>
  <si>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</si>
  <si>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</si>
  <si>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</si>
  <si>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</si>
  <si>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</si>
  <si>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</si>
  <si>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</si>
  <si>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</si>
  <si>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</si>
  <si>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</si>
  <si>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</si>
  <si>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</si>
  <si>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</si>
  <si>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</si>
  <si>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</si>
  <si>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</si>
  <si>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</si>
  <si>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</si>
  <si>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</si>
  <si>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</si>
  <si>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</si>
  <si>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</si>
  <si>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</si>
  <si>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</si>
  <si>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</si>
  <si>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</si>
  <si>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</si>
  <si>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</si>
  <si>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</si>
  <si>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</si>
  <si>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</si>
  <si>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</si>
  <si>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</si>
  <si>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</si>
  <si>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</si>
  <si>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</si>
  <si>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</si>
  <si>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</si>
  <si>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</si>
  <si>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</si>
  <si>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</si>
  <si>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</si>
  <si>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</si>
  <si>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</si>
  <si>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</si>
  <si>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</si>
  <si>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</si>
  <si>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</si>
  <si>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</si>
  <si>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</si>
  <si>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</si>
  <si>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</si>
  <si>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</si>
  <si>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</si>
  <si>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</si>
  <si>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</si>
  <si>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</si>
  <si>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</si>
  <si>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</si>
  <si>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</si>
  <si>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</si>
  <si>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</si>
  <si>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</si>
  <si>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</si>
  <si>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</si>
  <si>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</si>
  <si>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</si>
  <si>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</si>
  <si>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</si>
  <si>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</si>
  <si>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</si>
  <si>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</si>
  <si>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</si>
  <si>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</si>
  <si>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</si>
  <si>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</si>
  <si>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</si>
  <si>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</si>
  <si>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</si>
  <si>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</si>
  <si>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</si>
  <si>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</si>
  <si>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</si>
  <si>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</si>
  <si>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</si>
  <si>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</si>
  <si>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</si>
  <si>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</si>
  <si>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</si>
  <si>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</si>
  <si>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</si>
  <si>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</si>
  <si>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</si>
  <si>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</si>
  <si>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</si>
  <si>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</si>
  <si>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</si>
  <si>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</si>
  <si>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</si>
  <si>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</si>
  <si>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</si>
  <si>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</si>
  <si>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</si>
  <si>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</si>
  <si>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</si>
  <si>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</si>
  <si>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</si>
  <si>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</si>
  <si>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</si>
  <si>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</si>
  <si>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</si>
  <si>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</si>
  <si>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</si>
  <si>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</si>
  <si>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</si>
  <si>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</si>
  <si>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</si>
  <si>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</si>
  <si>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</si>
  <si>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</si>
  <si>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</si>
  <si>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</si>
  <si>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</si>
  <si>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</si>
  <si>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</si>
  <si>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</si>
  <si>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</si>
  <si>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</si>
  <si>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</si>
  <si>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</si>
  <si>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</si>
  <si>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</si>
  <si>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</si>
  <si>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</si>
  <si>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</si>
  <si>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</si>
  <si>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</si>
  <si>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</si>
  <si>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</si>
  <si>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</si>
  <si>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</si>
  <si>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</si>
  <si>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</si>
  <si>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</si>
  <si>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</si>
  <si>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</si>
  <si>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</si>
  <si>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</si>
  <si>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</si>
  <si>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</si>
  <si>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</si>
  <si>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</si>
  <si>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</si>
  <si>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</si>
  <si>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</si>
  <si>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</si>
  <si>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</si>
  <si>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</si>
  <si>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</si>
  <si>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</si>
  <si>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</si>
  <si>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</si>
  <si>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</si>
  <si>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</si>
  <si>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</si>
  <si>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</si>
  <si>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</si>
  <si>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</si>
  <si>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</si>
  <si>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</si>
  <si>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</si>
  <si>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</si>
  <si>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</si>
  <si>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</si>
  <si>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</si>
  <si>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</si>
  <si>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</si>
  <si>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</si>
  <si>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</si>
  <si>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</si>
  <si>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</si>
  <si>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</si>
  <si>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</si>
  <si>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</si>
  <si>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</si>
  <si>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</si>
  <si>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</si>
  <si>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</si>
  <si>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</si>
  <si>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</si>
  <si>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</si>
  <si>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</si>
  <si>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</si>
  <si>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</si>
  <si>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</si>
  <si>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</si>
  <si>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</si>
  <si>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</si>
  <si>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</si>
  <si>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</si>
  <si>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</si>
  <si>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</si>
  <si>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</si>
  <si>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</si>
  <si>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</si>
  <si>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</si>
  <si>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</si>
  <si>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</si>
  <si>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</si>
  <si>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</si>
  <si>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</si>
  <si>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</si>
  <si>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</si>
  <si>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</si>
  <si>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</si>
  <si>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</si>
  <si>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</si>
  <si>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</si>
  <si>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</si>
  <si>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</si>
  <si>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</si>
  <si>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</si>
  <si>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</si>
  <si>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</si>
  <si>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</si>
  <si>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</si>
  <si>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</si>
  <si>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</si>
  <si>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</si>
  <si>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</si>
  <si>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</si>
  <si>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</si>
  <si>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</si>
  <si>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</si>
  <si>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</si>
  <si>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</si>
  <si>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</si>
  <si>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</si>
  <si>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</si>
  <si>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</si>
  <si>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</si>
  <si>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</si>
  <si>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</si>
  <si>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</si>
  <si>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</si>
  <si>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</si>
  <si>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</si>
  <si>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</si>
  <si>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</si>
  <si>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</si>
  <si>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</si>
  <si>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</si>
  <si>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</si>
  <si>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</si>
  <si>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</si>
  <si>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</si>
  <si>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</si>
  <si>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</si>
  <si>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</si>
  <si>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</si>
  <si>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</si>
  <si>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</si>
  <si>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</si>
  <si>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</si>
  <si>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</si>
  <si>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</si>
  <si>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</si>
  <si>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</si>
  <si>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</si>
  <si>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</si>
  <si>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</si>
  <si>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</si>
  <si>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</si>
  <si>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</si>
  <si>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</si>
  <si>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</si>
  <si>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</si>
  <si>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</si>
  <si>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</si>
  <si>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</si>
  <si>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</si>
  <si>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</si>
  <si>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</si>
  <si>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</si>
  <si>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</si>
  <si>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</si>
  <si>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</si>
  <si>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</si>
  <si>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</si>
  <si>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</si>
  <si>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</si>
  <si>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</si>
  <si>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</si>
  <si>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</si>
  <si>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</si>
  <si>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</si>
  <si>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</si>
  <si>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</si>
  <si>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</si>
  <si>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</si>
  <si>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</si>
  <si>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</si>
  <si>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</si>
  <si>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</si>
  <si>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</si>
  <si>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</si>
  <si>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</si>
  <si>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</si>
  <si>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</si>
  <si>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</si>
  <si>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</si>
  <si>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</si>
  <si>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</si>
  <si>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</si>
  <si>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</si>
  <si>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</si>
  <si>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</si>
  <si>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</si>
  <si>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</si>
  <si>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</si>
  <si>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</si>
  <si>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</si>
  <si>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</si>
  <si>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</si>
  <si>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</si>
  <si>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</si>
  <si>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</si>
  <si>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</si>
  <si>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</si>
  <si>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</si>
  <si>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</si>
  <si>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</si>
  <si>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</si>
  <si>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</si>
  <si>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</si>
  <si>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</si>
  <si>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</si>
  <si>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</si>
  <si>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</si>
  <si>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</si>
  <si>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</si>
  <si>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</si>
  <si>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</si>
  <si>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</si>
  <si>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</si>
  <si>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</si>
  <si>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</si>
  <si>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</si>
  <si>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</si>
  <si>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</si>
  <si>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</si>
  <si>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</si>
  <si>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</si>
  <si>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</si>
  <si>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</si>
  <si>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</si>
  <si>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</si>
  <si>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</si>
  <si>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</si>
  <si>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</si>
  <si>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</si>
  <si>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</si>
  <si>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</si>
  <si>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</si>
  <si>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</si>
  <si>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</si>
  <si>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</si>
  <si>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</si>
  <si>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</si>
  <si>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</si>
  <si>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</si>
  <si>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</si>
  <si>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</si>
  <si>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</si>
  <si>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</si>
  <si>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</si>
  <si>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</si>
  <si>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</si>
  <si>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</si>
  <si>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</si>
  <si>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</si>
  <si>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</si>
  <si>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</si>
  <si>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</si>
  <si>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</si>
  <si>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</si>
  <si>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</si>
  <si>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</si>
  <si>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</si>
  <si>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</si>
  <si>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</si>
  <si>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</si>
  <si>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</si>
  <si>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</si>
  <si>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</si>
  <si>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</si>
  <si>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</si>
  <si>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</si>
  <si>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</si>
  <si>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</si>
  <si>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</si>
  <si>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</si>
  <si>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</si>
  <si>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</si>
  <si>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</si>
  <si>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</si>
  <si>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</si>
  <si>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</si>
  <si>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</si>
  <si>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</si>
  <si>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</si>
  <si>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</si>
  <si>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</si>
  <si>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</si>
  <si>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</si>
  <si>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</si>
  <si>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</si>
  <si>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</si>
  <si>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</si>
  <si>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</si>
  <si>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</si>
  <si>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</si>
  <si>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</si>
  <si>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</si>
  <si>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</si>
  <si>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</si>
  <si>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</si>
  <si>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</si>
  <si>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</si>
  <si>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</si>
  <si>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</si>
  <si>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</si>
  <si>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</si>
  <si>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</si>
  <si>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</si>
  <si>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</si>
  <si>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</si>
  <si>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</si>
  <si>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</si>
  <si>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</si>
  <si>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</si>
  <si>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</si>
  <si>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</si>
  <si>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</si>
  <si>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</si>
  <si>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</si>
  <si>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</si>
  <si>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</si>
  <si>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</si>
  <si>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</si>
  <si>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</si>
  <si>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</si>
  <si>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</si>
  <si>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</si>
  <si>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</si>
  <si>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</si>
  <si>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</si>
  <si>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</si>
  <si>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</si>
  <si>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</si>
  <si>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</si>
  <si>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</si>
  <si>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</si>
  <si>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</si>
  <si>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</si>
  <si>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</si>
  <si>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</si>
  <si>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</si>
  <si>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</si>
  <si>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</si>
  <si>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</si>
  <si>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</si>
  <si>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</si>
  <si>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</si>
  <si>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</si>
  <si>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</si>
  <si>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</si>
  <si>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</si>
  <si>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</si>
  <si>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</si>
  <si>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</si>
  <si>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</si>
  <si>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</si>
  <si>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</si>
  <si>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</si>
  <si>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</si>
  <si>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</si>
  <si>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</si>
  <si>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</si>
  <si>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</si>
  <si>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</si>
  <si>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</si>
  <si>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</si>
  <si>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</si>
  <si>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</si>
  <si>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</si>
  <si>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</si>
  <si>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</si>
  <si>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</si>
  <si>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</si>
  <si>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</si>
  <si>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</si>
  <si>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</si>
  <si>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</si>
  <si>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</si>
  <si>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</si>
  <si>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</si>
  <si>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</si>
  <si>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</si>
  <si>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</si>
  <si>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</si>
  <si>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</si>
  <si>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</si>
  <si>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</si>
  <si>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</si>
  <si>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</si>
  <si>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</si>
  <si>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</si>
  <si>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</si>
  <si>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</si>
  <si>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</si>
  <si>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</si>
  <si>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</si>
  <si>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</si>
  <si>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</si>
  <si>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</si>
  <si>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</si>
  <si>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</si>
  <si>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</si>
  <si>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</si>
  <si>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</si>
  <si>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</si>
  <si>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</si>
  <si>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</si>
  <si>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</si>
  <si>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</si>
  <si>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</si>
  <si>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</si>
  <si>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</si>
  <si>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</si>
  <si>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</si>
  <si>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</si>
  <si>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</si>
  <si>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</si>
  <si>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</si>
  <si>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</si>
  <si>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</si>
  <si>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</si>
  <si>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</si>
  <si>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</si>
  <si>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</si>
  <si>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</si>
  <si>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</si>
  <si>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</si>
  <si>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</si>
  <si>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</si>
  <si>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</si>
  <si>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</si>
  <si>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</si>
  <si>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</si>
  <si>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</si>
  <si>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</si>
  <si>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</si>
  <si>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</si>
  <si>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</si>
  <si>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</si>
  <si>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</si>
  <si>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</si>
  <si>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</si>
  <si>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</si>
  <si>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</si>
  <si>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</si>
  <si>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</si>
  <si>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</si>
  <si>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</si>
  <si>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</si>
  <si>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</si>
  <si>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</si>
  <si>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</si>
  <si>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</si>
  <si>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</si>
  <si>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</si>
  <si>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</si>
  <si>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</si>
  <si>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</si>
  <si>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</si>
  <si>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</si>
  <si>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</si>
  <si>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</si>
  <si>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</si>
  <si>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</si>
  <si>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</si>
  <si>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</si>
  <si>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</si>
  <si>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</si>
  <si>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</si>
  <si>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</si>
  <si>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</si>
  <si>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</si>
  <si>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</si>
  <si>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</si>
  <si>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</si>
  <si>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</si>
  <si>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</si>
  <si>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</si>
  <si>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</si>
  <si>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</si>
  <si>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</si>
  <si>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</si>
  <si>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</si>
  <si>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</si>
  <si>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</si>
  <si>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</si>
  <si>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</si>
  <si>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</si>
  <si>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</si>
  <si>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</si>
  <si>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</si>
  <si>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</si>
  <si>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</si>
  <si>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</si>
  <si>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</si>
  <si>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</si>
  <si>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</si>
  <si>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</si>
  <si>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</si>
  <si>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</si>
  <si>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</si>
  <si>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</si>
  <si>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</si>
  <si>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</si>
  <si>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</si>
  <si>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</si>
  <si>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</si>
  <si>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</si>
  <si>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</si>
  <si>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</si>
  <si>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</si>
  <si>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</si>
  <si>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</si>
  <si>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</si>
  <si>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</si>
  <si>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</si>
  <si>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</si>
  <si>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</si>
  <si>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</si>
  <si>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</si>
  <si>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</si>
  <si>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</si>
  <si>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</si>
  <si>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</si>
  <si>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</si>
  <si>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</si>
  <si>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</si>
  <si>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</si>
  <si>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</si>
  <si>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</si>
  <si>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</si>
  <si>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</si>
  <si>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</si>
  <si>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</si>
  <si>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</si>
  <si>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</si>
  <si>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</si>
  <si>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</si>
  <si>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</si>
  <si>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</si>
  <si>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</si>
  <si>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</si>
  <si>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</si>
  <si>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</si>
  <si>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</si>
  <si>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</si>
  <si>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</si>
  <si>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</si>
  <si>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</si>
  <si>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</si>
  <si>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</si>
  <si>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</si>
  <si>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</si>
  <si>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</si>
  <si>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</si>
  <si>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</si>
  <si>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</si>
  <si>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</si>
  <si>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</si>
  <si>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</si>
  <si>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</si>
  <si>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</si>
  <si>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</si>
  <si>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</si>
  <si>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</si>
  <si>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</si>
  <si>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</si>
  <si>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</si>
  <si>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</si>
  <si>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</si>
  <si>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</si>
  <si>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</si>
  <si>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</si>
  <si>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</si>
  <si>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</si>
  <si>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</si>
  <si>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</si>
  <si>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</si>
  <si>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</si>
  <si>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</si>
  <si>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</si>
  <si>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</si>
  <si>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</si>
  <si>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</si>
  <si>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</si>
  <si>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</si>
  <si>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</si>
  <si>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</si>
  <si>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</si>
  <si>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</si>
  <si>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</si>
  <si>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</si>
  <si>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</si>
  <si>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</si>
  <si>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</si>
  <si>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</si>
  <si>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</si>
  <si>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</si>
  <si>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</si>
  <si>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</si>
  <si>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</si>
  <si>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</si>
  <si>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</si>
  <si>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</si>
  <si>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</si>
  <si>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</si>
  <si>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</si>
  <si>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</si>
  <si>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</si>
  <si>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</si>
  <si>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</si>
  <si>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</si>
  <si>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</si>
  <si>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</si>
  <si>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</si>
  <si>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</si>
  <si>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</si>
  <si>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</si>
  <si>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</si>
  <si>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</si>
  <si>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</si>
  <si>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</si>
  <si>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</si>
  <si>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</si>
  <si>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</si>
  <si>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</si>
  <si>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</si>
  <si>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</si>
  <si>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</si>
  <si>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</si>
  <si>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</si>
  <si>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</si>
  <si>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</si>
  <si>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</si>
  <si>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</si>
  <si>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</si>
  <si>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</si>
  <si>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</si>
  <si>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</si>
  <si>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</si>
  <si>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</si>
  <si>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</si>
  <si>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</si>
  <si>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</si>
  <si>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</si>
  <si>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</si>
  <si>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</si>
  <si>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</si>
  <si>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</si>
  <si>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</si>
  <si>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</si>
  <si>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</si>
  <si>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</si>
  <si>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</si>
  <si>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</si>
  <si>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</si>
  <si>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</si>
  <si>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</si>
  <si>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</si>
  <si>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</si>
  <si>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</si>
  <si>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</si>
  <si>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</si>
  <si>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</si>
  <si>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</si>
  <si>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</si>
  <si>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</si>
  <si>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</si>
  <si>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</si>
  <si>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</si>
  <si>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</si>
  <si>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</si>
  <si>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</si>
  <si>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</si>
  <si>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</si>
  <si>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</si>
  <si>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</si>
  <si>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</si>
  <si>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</si>
  <si>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</si>
  <si>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</si>
  <si>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</si>
  <si>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</si>
  <si>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</si>
  <si>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</si>
  <si>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</si>
  <si>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</si>
  <si>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</si>
  <si>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</si>
  <si>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</si>
  <si>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</si>
  <si>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</si>
  <si>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</si>
  <si>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</si>
  <si>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</si>
  <si>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</si>
  <si>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</si>
  <si>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</si>
  <si>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</si>
  <si>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</si>
  <si>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</si>
  <si>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</si>
  <si>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</si>
  <si>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</si>
  <si>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</si>
  <si>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</si>
  <si>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</si>
  <si>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</si>
  <si>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</si>
  <si>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</si>
  <si>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</si>
  <si>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</si>
  <si>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</si>
  <si>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</si>
  <si>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</si>
  <si>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</si>
  <si>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</si>
  <si>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</si>
  <si>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</si>
  <si>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</si>
  <si>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</si>
  <si>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</si>
  <si>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</si>
  <si>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</si>
  <si>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</si>
  <si>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</si>
  <si>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</si>
  <si>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</si>
  <si>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</si>
  <si>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</si>
  <si>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</si>
  <si>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</si>
  <si>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</si>
  <si>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</si>
  <si>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</si>
  <si>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</si>
  <si>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</si>
  <si>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</si>
  <si>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</si>
  <si>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</si>
  <si>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</si>
  <si>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</si>
  <si>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</si>
  <si>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</si>
  <si>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</si>
  <si>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</si>
  <si>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</si>
  <si>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</si>
  <si>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</si>
  <si>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</si>
  <si>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</si>
  <si>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</si>
  <si>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</si>
  <si>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</si>
  <si>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</si>
  <si>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</si>
  <si>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</si>
  <si>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</si>
  <si>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</si>
  <si>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</si>
  <si>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</si>
  <si>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</si>
  <si>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</si>
  <si>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</si>
  <si>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</si>
  <si>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</si>
  <si>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</si>
  <si>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</si>
  <si>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</si>
  <si>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</si>
  <si>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</si>
  <si>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</si>
  <si>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</si>
  <si>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</si>
  <si>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</si>
  <si>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</si>
  <si>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</si>
  <si>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</si>
  <si>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</si>
  <si>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</si>
  <si>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</si>
  <si>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</si>
  <si>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</si>
  <si>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</si>
  <si>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</si>
  <si>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</si>
  <si>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</si>
  <si>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</si>
  <si>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</si>
  <si>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</si>
  <si>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</si>
  <si>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</si>
  <si>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</si>
  <si>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</si>
  <si>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</si>
  <si>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</si>
  <si>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</si>
  <si>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</si>
  <si>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</si>
  <si>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</si>
  <si>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</si>
  <si>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</si>
  <si>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</si>
  <si>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</si>
  <si>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</si>
  <si>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</si>
  <si>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</si>
  <si>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</si>
  <si>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</si>
  <si>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</si>
  <si>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</si>
  <si>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</si>
  <si>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</si>
  <si>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</si>
  <si>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</si>
  <si>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</si>
  <si>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</si>
  <si>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</si>
  <si>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</si>
  <si>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</si>
  <si>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</si>
  <si>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</si>
  <si>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</si>
  <si>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</si>
  <si>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</si>
  <si>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</si>
  <si>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</si>
  <si>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</si>
  <si>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</si>
  <si>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</si>
  <si>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</si>
  <si>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</si>
  <si>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</si>
  <si>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</si>
  <si>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</si>
  <si>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</si>
  <si>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</si>
  <si>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</si>
  <si>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</si>
  <si>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</si>
  <si>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</si>
  <si>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</si>
  <si>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</si>
  <si>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</si>
  <si>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</si>
  <si>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</si>
  <si>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</si>
  <si>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</si>
  <si>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</si>
  <si>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</si>
  <si>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</si>
  <si>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</si>
  <si>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</si>
  <si>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</si>
  <si>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</si>
  <si>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</si>
  <si>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</si>
  <si>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</si>
  <si>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</si>
  <si>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</si>
  <si>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</si>
  <si>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</si>
  <si>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</si>
  <si>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</si>
  <si>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</si>
  <si>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</si>
  <si>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</si>
  <si>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</si>
  <si>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</si>
  <si>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</si>
  <si>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</si>
  <si>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</si>
  <si>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</si>
  <si>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</si>
  <si>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</si>
  <si>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</si>
  <si>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</si>
  <si>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</si>
  <si>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</si>
  <si>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</si>
  <si>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</si>
  <si>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</si>
  <si>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</si>
  <si>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</si>
  <si>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</si>
  <si>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</si>
  <si>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</si>
  <si>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</si>
  <si>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</si>
  <si>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</si>
  <si>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</si>
  <si>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</si>
  <si>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</si>
  <si>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</si>
  <si>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</si>
  <si>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</si>
  <si>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</si>
  <si>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</si>
  <si>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</si>
  <si>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</si>
  <si>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</si>
  <si>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</si>
  <si>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</si>
  <si>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</si>
  <si>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</si>
  <si>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</si>
  <si>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</si>
  <si>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</si>
  <si>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</si>
  <si>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</si>
  <si>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</si>
  <si>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</si>
  <si>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</si>
  <si>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</si>
  <si>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</si>
  <si>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</si>
  <si>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</si>
  <si>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</si>
  <si>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</si>
  <si>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</si>
  <si>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</si>
  <si>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</si>
  <si>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</si>
  <si>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</si>
  <si>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</si>
  <si>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</si>
  <si>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</si>
  <si>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</si>
  <si>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</si>
  <si>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</si>
  <si>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</si>
  <si>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</si>
  <si>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</si>
  <si>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</si>
  <si>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</si>
  <si>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</si>
  <si>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</si>
  <si>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</si>
  <si>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</si>
  <si>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</si>
  <si>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</si>
  <si>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</si>
  <si>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</si>
  <si>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</si>
  <si>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</si>
  <si>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</si>
  <si>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</si>
  <si>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</si>
  <si>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</si>
  <si>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</si>
  <si>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</si>
  <si>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</si>
  <si>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</si>
  <si>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</si>
  <si>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</si>
  <si>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</si>
  <si>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</si>
  <si>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</si>
  <si>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</si>
  <si>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</si>
  <si>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</si>
  <si>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</si>
  <si>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</si>
  <si>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</si>
  <si>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</si>
  <si>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</si>
  <si>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</si>
  <si>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</si>
  <si>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</si>
  <si>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</si>
  <si>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</si>
  <si>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</si>
  <si>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</si>
  <si>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</si>
  <si>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</si>
  <si>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</si>
  <si>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</si>
  <si>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</si>
  <si>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</si>
  <si>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</si>
  <si>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</si>
  <si>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</si>
  <si>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</si>
  <si>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</si>
  <si>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</si>
  <si>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</si>
  <si>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</si>
  <si>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</si>
  <si>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</si>
  <si>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</si>
  <si>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</si>
  <si>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</si>
  <si>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</si>
  <si>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</si>
  <si>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</si>
  <si>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</si>
  <si>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</si>
  <si>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</si>
  <si>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</si>
  <si>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</si>
  <si>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</si>
  <si>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</si>
  <si>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</si>
  <si>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</si>
  <si>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</si>
  <si>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</si>
  <si>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</si>
  <si>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</si>
  <si>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</si>
  <si>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</si>
  <si>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</si>
  <si>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</si>
  <si>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</si>
  <si>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</si>
  <si>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</si>
  <si>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</si>
  <si>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</si>
  <si>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</si>
  <si>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</si>
  <si>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</si>
  <si>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</si>
  <si>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</si>
  <si>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</si>
  <si>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</si>
  <si>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</si>
  <si>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</si>
  <si>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</si>
  <si>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</si>
  <si>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</si>
  <si>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</si>
  <si>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</si>
  <si>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</si>
  <si>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</si>
  <si>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</si>
  <si>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</si>
  <si>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</si>
  <si>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</si>
  <si>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</si>
  <si>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</si>
  <si>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</si>
  <si>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</si>
  <si>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</si>
  <si>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</si>
  <si>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</si>
  <si>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</si>
  <si>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</si>
  <si>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</si>
  <si>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</si>
  <si>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</si>
  <si>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</si>
  <si>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</si>
  <si>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</si>
  <si>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</si>
  <si>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</si>
  <si>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</si>
  <si>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</si>
  <si>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</si>
  <si>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</si>
  <si>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</si>
  <si>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</si>
  <si>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</si>
  <si>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</si>
  <si>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</si>
  <si>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</si>
  <si>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</si>
  <si>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</si>
  <si>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</si>
  <si>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</si>
  <si>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</si>
  <si>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</si>
  <si>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</si>
  <si>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</si>
  <si>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</si>
  <si>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</si>
  <si>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</si>
  <si>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</si>
  <si>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</si>
  <si>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</si>
  <si>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</si>
  <si>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</si>
  <si>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</si>
  <si>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</si>
  <si>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</si>
  <si>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</si>
  <si>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</si>
  <si>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</si>
  <si>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</si>
  <si>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</si>
  <si>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</si>
  <si>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</si>
  <si>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</si>
  <si>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</si>
  <si>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</si>
  <si>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</si>
  <si>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</si>
  <si>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</si>
  <si>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</si>
  <si>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</si>
  <si>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</si>
  <si>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</si>
  <si>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</si>
  <si>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</si>
  <si>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</si>
  <si>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</si>
  <si>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</si>
  <si>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</si>
  <si>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</si>
  <si>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</si>
  <si>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</si>
  <si>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</si>
  <si>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</si>
  <si>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</si>
  <si>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</si>
  <si>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</si>
  <si>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</si>
  <si>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</si>
  <si>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</si>
  <si>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</si>
  <si>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</si>
  <si>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</si>
  <si>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</si>
  <si>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</si>
  <si>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</si>
  <si>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</si>
  <si>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</si>
  <si>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</si>
  <si>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</si>
  <si>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</si>
  <si>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</si>
  <si>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</si>
  <si>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</si>
  <si>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</si>
  <si>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</si>
  <si>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</si>
  <si>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</si>
  <si>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</si>
  <si>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</si>
  <si>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</si>
  <si>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</si>
  <si>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</si>
  <si>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</si>
  <si>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</si>
  <si>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</si>
  <si>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</si>
  <si>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</si>
  <si>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</si>
  <si>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</si>
  <si>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</si>
  <si>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</si>
  <si>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</si>
  <si>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</si>
  <si>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</si>
  <si>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</si>
  <si>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</si>
  <si>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</si>
  <si>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</si>
  <si>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</si>
  <si>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</si>
  <si>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</si>
  <si>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</si>
  <si>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</si>
  <si>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</si>
  <si>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</si>
  <si>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</si>
  <si>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</si>
  <si>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</si>
  <si>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</si>
  <si>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</si>
  <si>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</si>
  <si>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</si>
  <si>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</si>
  <si>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</si>
  <si>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</si>
  <si>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</si>
  <si>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</si>
  <si>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</si>
  <si>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</si>
  <si>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</si>
  <si>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</si>
  <si>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</si>
  <si>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</si>
  <si>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</si>
  <si>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</si>
  <si>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</si>
  <si>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</si>
  <si>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</si>
  <si>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</si>
  <si>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</si>
  <si>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</si>
  <si>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</si>
  <si>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</si>
  <si>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</si>
  <si>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</si>
  <si>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</si>
  <si>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</si>
  <si>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</si>
  <si>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</si>
  <si>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</si>
  <si>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</si>
  <si>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</si>
  <si>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</si>
  <si>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</si>
  <si>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</si>
  <si>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</si>
  <si>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</si>
  <si>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</si>
  <si>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</si>
  <si>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</si>
  <si>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</si>
  <si>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</si>
  <si>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</si>
  <si>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</si>
  <si>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</si>
  <si>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</si>
  <si>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</si>
  <si>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</si>
  <si>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</si>
  <si>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</si>
  <si>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</si>
  <si>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</si>
  <si>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</si>
  <si>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</si>
  <si>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</si>
  <si>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</si>
  <si>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</si>
  <si>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</si>
  <si>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</si>
  <si>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</si>
  <si>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</si>
  <si>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</si>
  <si>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</si>
  <si>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</si>
  <si>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</si>
  <si>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</si>
  <si>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</si>
  <si>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</si>
  <si>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</si>
  <si>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</si>
  <si>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</si>
  <si>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</si>
  <si>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</si>
  <si>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</si>
  <si>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</si>
  <si>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</si>
  <si>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</si>
  <si>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</si>
  <si>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</si>
  <si>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</si>
  <si>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</si>
  <si>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</si>
  <si>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</si>
  <si>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</si>
  <si>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</si>
  <si>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</si>
  <si>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</si>
  <si>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</si>
  <si>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</si>
  <si>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</si>
  <si>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</si>
  <si>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</si>
  <si>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</si>
  <si>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</si>
  <si>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</si>
  <si>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</si>
  <si>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</si>
  <si>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</si>
  <si>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</si>
  <si>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</si>
  <si>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</si>
  <si>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</si>
  <si>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</si>
  <si>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</si>
  <si>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</si>
  <si>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</si>
  <si>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</si>
  <si>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</si>
  <si>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</si>
  <si>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</si>
  <si>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</si>
  <si>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</si>
  <si>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</si>
  <si>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</si>
  <si>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</si>
  <si>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</si>
  <si>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</si>
  <si>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</si>
  <si>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</si>
  <si>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</si>
  <si>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</si>
  <si>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</si>
  <si>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</si>
  <si>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</si>
  <si>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</si>
  <si>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</si>
  <si>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</si>
  <si>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</si>
  <si>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</si>
  <si>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</si>
  <si>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</si>
  <si>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</si>
  <si>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</si>
  <si>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</si>
  <si>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</si>
  <si>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</si>
  <si>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</si>
  <si>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</si>
  <si>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</si>
  <si>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</si>
  <si>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</si>
  <si>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</si>
  <si>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</si>
  <si>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</si>
  <si>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</si>
  <si>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</si>
  <si>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</si>
  <si>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</si>
  <si>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</si>
  <si>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</si>
  <si>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</si>
  <si>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</si>
  <si>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</si>
  <si>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</si>
  <si>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</si>
  <si>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</si>
  <si>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</si>
  <si>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</si>
  <si>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</si>
  <si>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</si>
  <si>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</si>
  <si>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</si>
  <si>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</si>
  <si>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</si>
  <si>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</si>
  <si>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</si>
  <si>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</si>
  <si>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</si>
  <si>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</si>
  <si>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</si>
  <si>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</si>
  <si>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</si>
  <si>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</si>
  <si>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</si>
  <si>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</si>
  <si>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</si>
  <si>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</si>
  <si>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</si>
  <si>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</si>
  <si>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</si>
  <si>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</si>
  <si>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</si>
  <si>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</si>
  <si>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</si>
  <si>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</si>
  <si>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</si>
  <si>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</si>
  <si>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</si>
  <si>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</si>
  <si>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</si>
  <si>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</si>
  <si>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</si>
  <si>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</si>
  <si>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</si>
  <si>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</si>
  <si>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</si>
  <si>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</si>
  <si>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</si>
  <si>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</si>
  <si>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</si>
  <si>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</si>
  <si>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</si>
  <si>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</si>
  <si>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</si>
  <si>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</si>
  <si>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</si>
  <si>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</si>
  <si>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</si>
  <si>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</si>
  <si>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</si>
  <si>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</si>
  <si>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</si>
  <si>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</si>
  <si>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</si>
  <si>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</si>
  <si>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</si>
  <si>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</si>
  <si>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</si>
  <si>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</si>
  <si>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</si>
  <si>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</si>
  <si>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</si>
  <si>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</si>
  <si>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</si>
  <si>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</si>
  <si>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</si>
  <si>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</si>
  <si>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</si>
  <si>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</si>
  <si>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</si>
  <si>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</si>
  <si>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</si>
  <si>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</si>
  <si>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</si>
  <si>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</si>
  <si>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</si>
  <si>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</si>
  <si>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</si>
  <si>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</si>
  <si>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</si>
  <si>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</si>
  <si>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</si>
  <si>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</si>
  <si>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</si>
  <si>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</si>
  <si>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</si>
  <si>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</si>
  <si>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</si>
  <si>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</si>
  <si>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</si>
  <si>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</si>
  <si>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</si>
  <si>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</si>
  <si>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</si>
  <si>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</si>
  <si>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</si>
  <si>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</si>
  <si>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</si>
  <si>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</si>
  <si>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</si>
  <si>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</si>
  <si>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</si>
  <si>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</si>
  <si>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</si>
  <si>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</si>
  <si>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</si>
  <si>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</si>
  <si>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</si>
  <si>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</si>
  <si>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</si>
  <si>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</si>
  <si>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</si>
  <si>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</si>
  <si>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</si>
  <si>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</si>
  <si>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</si>
  <si>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</si>
  <si>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</si>
  <si>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</si>
  <si>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</si>
  <si>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</si>
  <si>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</si>
  <si>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</si>
  <si>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</si>
  <si>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</si>
  <si>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</si>
  <si>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</si>
  <si>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</si>
  <si>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</si>
  <si>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</si>
  <si>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</si>
  <si>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</si>
  <si>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</si>
  <si>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</si>
  <si>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</si>
  <si>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</si>
  <si>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</si>
  <si>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</si>
  <si>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</si>
  <si>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</si>
  <si>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</si>
  <si>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</si>
  <si>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</si>
  <si>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</si>
  <si>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</si>
  <si>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</si>
  <si>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</si>
  <si>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</si>
  <si>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</si>
  <si>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</si>
  <si>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</si>
  <si>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</si>
  <si>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</si>
  <si>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</si>
  <si>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</si>
  <si>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</si>
  <si>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</si>
  <si>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</si>
  <si>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</si>
  <si>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</si>
  <si>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</si>
  <si>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</si>
  <si>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</si>
  <si>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</si>
  <si>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</si>
  <si>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</si>
  <si>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</si>
  <si>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</si>
  <si>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</si>
  <si>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</si>
  <si>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</si>
  <si>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</si>
  <si>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</si>
  <si>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</si>
  <si>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</si>
  <si>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</si>
  <si>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</si>
  <si>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</si>
  <si>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</si>
  <si>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</si>
  <si>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</si>
  <si>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</si>
  <si>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</si>
  <si>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</si>
  <si>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</si>
  <si>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</si>
  <si>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</si>
  <si>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</si>
  <si>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</si>
  <si>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</si>
  <si>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</si>
  <si>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</si>
  <si>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</si>
  <si>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</si>
  <si>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</si>
  <si>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</si>
  <si>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</si>
  <si>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</si>
  <si>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</si>
  <si>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</si>
  <si>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</si>
  <si>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</si>
  <si>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</si>
  <si>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</si>
  <si>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</si>
  <si>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</si>
  <si>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</si>
  <si>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</si>
  <si>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</si>
  <si>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</si>
  <si>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</si>
  <si>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</si>
  <si>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</si>
  <si>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</si>
  <si>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</si>
  <si>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</si>
  <si>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</si>
  <si>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</si>
  <si>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</si>
  <si>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</si>
  <si>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</si>
  <si>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</si>
  <si>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</si>
  <si>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</si>
  <si>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</si>
  <si>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</si>
  <si>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</si>
  <si>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</si>
  <si>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</si>
  <si>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</si>
  <si>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</si>
  <si>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</si>
  <si>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</si>
  <si>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</si>
  <si>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</si>
  <si>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</si>
  <si>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</si>
  <si>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</si>
  <si>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</si>
  <si>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</si>
  <si>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</si>
  <si>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</si>
  <si>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</si>
  <si>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</si>
  <si>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</si>
  <si>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</si>
  <si>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</si>
  <si>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</si>
  <si>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</si>
  <si>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</si>
  <si>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</si>
  <si>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</si>
  <si>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</si>
  <si>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</si>
  <si>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</si>
  <si>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</si>
  <si>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</si>
  <si>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</si>
  <si>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</si>
  <si>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</si>
  <si>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</si>
  <si>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</si>
  <si>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</si>
  <si>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</si>
  <si>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</si>
  <si>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</si>
  <si>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</si>
  <si>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</si>
  <si>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</si>
  <si>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</si>
  <si>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</si>
  <si>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</si>
  <si>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</si>
  <si>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</si>
  <si>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</si>
  <si>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</si>
  <si>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</si>
  <si>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</si>
  <si>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</si>
  <si>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</si>
  <si>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</si>
  <si>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</si>
  <si>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</si>
  <si>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</si>
  <si>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</si>
  <si>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</si>
  <si>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</si>
  <si>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</si>
  <si>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</si>
  <si>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</si>
  <si>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</si>
  <si>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</si>
  <si>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</si>
  <si>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</si>
  <si>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</si>
  <si>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</si>
  <si>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</si>
  <si>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</si>
  <si>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</si>
  <si>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</si>
  <si>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</si>
  <si>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</si>
  <si>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</si>
  <si>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</si>
  <si>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</si>
  <si>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</si>
  <si>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</si>
  <si>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</si>
  <si>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</si>
  <si>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</si>
  <si>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</si>
  <si>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</si>
  <si>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</si>
  <si>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</si>
  <si>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</si>
  <si>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</si>
  <si>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</si>
  <si>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</si>
  <si>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</si>
  <si>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</si>
  <si>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</si>
  <si>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</si>
  <si>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</si>
  <si>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</si>
  <si>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</si>
  <si>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</si>
  <si>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</si>
  <si>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</si>
  <si>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</si>
  <si>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</si>
  <si>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</si>
  <si>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</si>
  <si>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</si>
  <si>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</si>
  <si>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</si>
  <si>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</si>
  <si>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</si>
  <si>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</si>
  <si>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</si>
  <si>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</si>
  <si>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</si>
  <si>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</si>
  <si>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</si>
  <si>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</si>
  <si>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</si>
  <si>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</si>
  <si>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</si>
  <si>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</si>
  <si>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</si>
  <si>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</si>
  <si>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</si>
  <si>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</si>
  <si>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</si>
  <si>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</si>
  <si>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</si>
  <si>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</si>
  <si>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</si>
  <si>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</si>
  <si>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</si>
  <si>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</si>
  <si>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</si>
  <si>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</si>
  <si>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</si>
  <si>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</si>
  <si>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</si>
  <si>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</si>
  <si>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</si>
  <si>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</si>
  <si>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</si>
  <si>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</si>
  <si>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</si>
  <si>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</si>
  <si>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</si>
  <si>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</si>
  <si>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</si>
  <si>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</si>
  <si>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</si>
  <si>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</si>
  <si>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</si>
  <si>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</si>
  <si>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</si>
  <si>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</si>
  <si>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</si>
  <si>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</si>
  <si>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</si>
  <si>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</si>
  <si>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</si>
  <si>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</si>
  <si>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</si>
  <si>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</si>
  <si>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</si>
  <si>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</si>
  <si>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</si>
  <si>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</si>
  <si>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</si>
  <si>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</si>
  <si>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</si>
  <si>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</si>
  <si>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</si>
  <si>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</si>
  <si>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</si>
  <si>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</si>
  <si>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</si>
  <si>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</si>
  <si>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</si>
  <si>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</si>
  <si>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</si>
  <si>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</si>
  <si>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</si>
  <si>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</si>
  <si>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</si>
  <si>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</si>
  <si>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</si>
  <si>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</si>
  <si>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</si>
  <si>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</si>
  <si>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</si>
  <si>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</si>
  <si>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</si>
  <si>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</si>
  <si>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</si>
  <si>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</si>
  <si>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</si>
  <si>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</si>
  <si>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</si>
  <si>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</si>
  <si>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</si>
  <si>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</si>
  <si>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</si>
  <si>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</si>
  <si>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</si>
  <si>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</si>
  <si>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</si>
  <si>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</si>
  <si>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</si>
  <si>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</si>
  <si>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</si>
  <si>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</si>
  <si>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</si>
  <si>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</si>
  <si>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</si>
  <si>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</si>
  <si>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</si>
  <si>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</si>
  <si>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</si>
  <si>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</si>
  <si>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</si>
  <si>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</si>
  <si>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</si>
  <si>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</si>
  <si>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</si>
  <si>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</si>
  <si>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</si>
  <si>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</si>
  <si>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</si>
  <si>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</si>
  <si>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</si>
  <si>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</si>
  <si>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</si>
  <si>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</si>
  <si>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</si>
  <si>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</si>
  <si>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</si>
  <si>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</si>
  <si>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</si>
  <si>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</si>
  <si>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</si>
  <si>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</si>
  <si>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</si>
  <si>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</si>
  <si>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</si>
  <si>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</si>
  <si>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</si>
  <si>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</si>
  <si>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</si>
  <si>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</si>
  <si>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</si>
  <si>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</si>
  <si>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</si>
  <si>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</si>
  <si>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</si>
  <si>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</si>
  <si>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</si>
  <si>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</si>
  <si>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</si>
  <si>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</si>
  <si>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</si>
  <si>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</si>
  <si>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</si>
  <si>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</si>
  <si>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</si>
  <si>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</si>
  <si>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</si>
  <si>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</si>
  <si>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</si>
  <si>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</si>
  <si>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</si>
  <si>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</si>
  <si>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</si>
  <si>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</si>
  <si>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</si>
  <si>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</si>
  <si>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</si>
  <si>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</si>
  <si>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</si>
  <si>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</si>
  <si>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</si>
  <si>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</si>
  <si>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</si>
  <si>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</si>
  <si>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</si>
  <si>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</si>
  <si>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</si>
  <si>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</si>
  <si>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</si>
  <si>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</si>
  <si>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</si>
  <si>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</si>
  <si>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</si>
  <si>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</si>
  <si>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</si>
  <si>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</si>
  <si>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</si>
  <si>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</si>
  <si>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</si>
  <si>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</si>
  <si>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</si>
  <si>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</si>
  <si>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</si>
  <si>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</si>
  <si>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</si>
  <si>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</si>
  <si>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</si>
  <si>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</si>
  <si>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</si>
  <si>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</si>
  <si>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</si>
  <si>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</si>
  <si>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</si>
  <si>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</si>
  <si>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</si>
  <si>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</si>
  <si>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</si>
  <si>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</si>
  <si>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</si>
  <si>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</si>
  <si>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</si>
  <si>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</si>
  <si>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</si>
  <si>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</si>
  <si>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</si>
  <si>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</si>
  <si>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</si>
  <si>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</si>
  <si>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</si>
  <si>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</si>
  <si>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</si>
  <si>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</si>
  <si>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</si>
  <si>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</si>
  <si>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</si>
  <si>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</si>
  <si>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</si>
  <si>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</si>
  <si>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</si>
  <si>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</si>
  <si>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</si>
  <si>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</si>
  <si>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</si>
  <si>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</si>
  <si>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</si>
  <si>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</si>
  <si>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</si>
  <si>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</si>
  <si>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</si>
  <si>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</si>
  <si>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</si>
  <si>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</si>
  <si>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</si>
  <si>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</si>
  <si>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</si>
  <si>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</si>
  <si>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</si>
  <si>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</si>
  <si>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</si>
  <si>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</si>
  <si>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</si>
  <si>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</si>
  <si>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</si>
  <si>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</si>
  <si>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</si>
  <si>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</si>
  <si>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</si>
  <si>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</si>
  <si>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</si>
  <si>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</si>
  <si>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</si>
  <si>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</si>
  <si>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</si>
  <si>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</si>
  <si>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</si>
  <si>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</si>
  <si>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</si>
  <si>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</si>
  <si>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</si>
  <si>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</si>
  <si>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</si>
  <si>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</si>
  <si>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</si>
  <si>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</si>
  <si>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</si>
  <si>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</si>
  <si>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</si>
  <si>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</si>
  <si>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</si>
  <si>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</si>
  <si>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</si>
  <si>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</si>
  <si>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</si>
  <si>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</si>
  <si>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</si>
  <si>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</si>
  <si>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</si>
  <si>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</si>
  <si>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</si>
  <si>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</si>
  <si>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</si>
  <si>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</si>
  <si>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</si>
  <si>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</si>
  <si>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</si>
  <si>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</si>
  <si>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</si>
  <si>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</si>
  <si>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</si>
  <si>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</si>
  <si>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</si>
  <si>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</si>
  <si>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</si>
  <si>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</si>
  <si>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</si>
  <si>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</si>
  <si>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</si>
  <si>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</si>
  <si>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</si>
  <si>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</si>
  <si>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</si>
  <si>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</si>
  <si>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</si>
  <si>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</si>
  <si>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</si>
  <si>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</si>
  <si>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</si>
  <si>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</si>
  <si>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</si>
  <si>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</si>
  <si>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</si>
  <si>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</si>
  <si>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</si>
  <si>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</si>
  <si>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</si>
  <si>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</si>
  <si>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</si>
  <si>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</si>
  <si>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</si>
  <si>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</si>
  <si>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</si>
  <si>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</si>
  <si>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</si>
  <si>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</si>
  <si>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</si>
  <si>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</si>
  <si>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</si>
  <si>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</si>
  <si>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</si>
  <si>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</si>
  <si>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</si>
  <si>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</si>
  <si>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</si>
  <si>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</si>
  <si>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</si>
  <si>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</si>
  <si>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</si>
  <si>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</si>
  <si>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</si>
  <si>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</si>
  <si>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</si>
  <si>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</si>
  <si>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</si>
  <si>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</si>
  <si>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</si>
  <si>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</si>
  <si>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</si>
  <si>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</si>
  <si>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</si>
  <si>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</si>
  <si>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</si>
  <si>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</si>
  <si>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</si>
  <si>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</si>
  <si>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</si>
  <si>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</si>
  <si>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</si>
  <si>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</si>
  <si>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</si>
  <si>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</si>
  <si>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</si>
  <si>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</si>
  <si>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</si>
  <si>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</si>
  <si>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</si>
  <si>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</si>
  <si>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</si>
  <si>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</si>
  <si>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</si>
  <si>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</si>
  <si>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</si>
  <si>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</si>
  <si>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</si>
  <si>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</si>
  <si>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</si>
  <si>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</si>
  <si>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</si>
  <si>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</si>
  <si>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</si>
  <si>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</si>
  <si>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</si>
  <si>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</si>
  <si>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</si>
  <si>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</si>
  <si>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</si>
  <si>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</si>
  <si>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</si>
  <si>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</si>
  <si>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</si>
  <si>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</si>
  <si>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</si>
  <si>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</si>
  <si>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</si>
  <si>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</si>
  <si>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</si>
  <si>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</si>
  <si>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</si>
  <si>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</si>
  <si>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</si>
  <si>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</si>
  <si>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</si>
  <si>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</si>
  <si>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</si>
  <si>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</si>
  <si>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</si>
  <si>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</si>
  <si>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</si>
  <si>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</si>
  <si>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</si>
  <si>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</si>
  <si>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</si>
  <si>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</si>
  <si>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</si>
  <si>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</si>
  <si>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</si>
  <si>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</si>
  <si>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</si>
  <si>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</si>
  <si>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</si>
  <si>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</si>
  <si>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</si>
  <si>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</si>
  <si>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</si>
  <si>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</si>
  <si>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</si>
  <si>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</si>
  <si>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</si>
  <si>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</si>
  <si>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</si>
  <si>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</si>
  <si>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</si>
  <si>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</si>
  <si>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</si>
  <si>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</si>
  <si>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</si>
  <si>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</si>
  <si>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</si>
  <si>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</si>
  <si>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</si>
  <si>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</si>
  <si>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</si>
  <si>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</si>
  <si>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</si>
  <si>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</si>
  <si>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</si>
  <si>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</si>
  <si>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</si>
  <si>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</si>
  <si>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</si>
  <si>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</si>
  <si>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</si>
  <si>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</si>
  <si>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</si>
  <si>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</si>
  <si>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</si>
  <si>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</si>
  <si>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</si>
  <si>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</si>
  <si>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</si>
  <si>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</si>
  <si>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</si>
  <si>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</si>
  <si>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</si>
  <si>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</si>
  <si>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</si>
  <si>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</si>
  <si>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</si>
  <si>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</si>
  <si>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</si>
  <si>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</si>
  <si>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</si>
  <si>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</si>
  <si>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</si>
  <si>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</si>
  <si>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</si>
  <si>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</si>
  <si>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</si>
  <si>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</si>
  <si>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</si>
  <si>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</si>
  <si>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</si>
  <si>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</si>
  <si>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</si>
  <si>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</si>
  <si>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</si>
  <si>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</si>
  <si>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</si>
  <si>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</si>
  <si>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</si>
  <si>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</si>
  <si>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</si>
  <si>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</si>
  <si>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</si>
  <si>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</si>
  <si>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</si>
  <si>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</si>
  <si>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</si>
  <si>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</si>
  <si>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</si>
  <si>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</si>
  <si>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</si>
  <si>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</si>
  <si>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</si>
  <si>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</si>
  <si>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</si>
  <si>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</si>
  <si>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</si>
  <si>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</si>
  <si>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</si>
  <si>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</si>
  <si>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</si>
  <si>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</si>
  <si>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</si>
  <si>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</si>
  <si>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</si>
  <si>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</si>
  <si>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</si>
  <si>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</si>
  <si>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</si>
  <si>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</si>
  <si>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</si>
  <si>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</si>
  <si>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</si>
  <si>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</si>
  <si>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</si>
  <si>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</si>
  <si>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</si>
  <si>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</si>
  <si>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</si>
  <si>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</si>
  <si>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</si>
  <si>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</si>
  <si>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</si>
  <si>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</si>
  <si>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</si>
  <si>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</si>
  <si>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</si>
  <si>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</si>
  <si>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</si>
  <si>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</si>
  <si>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</si>
  <si>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</si>
  <si>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</si>
  <si>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</si>
  <si>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</si>
  <si>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</si>
  <si>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</si>
  <si>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</si>
  <si>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</si>
  <si>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</si>
  <si>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</si>
  <si>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</si>
  <si>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</si>
  <si>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</si>
  <si>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</si>
  <si>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</si>
  <si>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</si>
  <si>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</si>
  <si>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</si>
  <si>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</si>
  <si>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</si>
  <si>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</si>
  <si>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</si>
  <si>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</si>
  <si>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</si>
  <si>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</si>
  <si>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</si>
  <si>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</si>
  <si>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</si>
  <si>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</si>
  <si>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</si>
  <si>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</si>
  <si>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</si>
  <si>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</si>
  <si>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</si>
  <si>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</si>
  <si>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</si>
  <si>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</si>
  <si>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</si>
  <si>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</si>
  <si>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</si>
  <si>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</si>
  <si>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</si>
  <si>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</si>
  <si>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</si>
  <si>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</si>
  <si>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</si>
  <si>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</si>
  <si>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</si>
  <si>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</si>
  <si>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</si>
  <si>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</si>
  <si>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</si>
  <si>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</si>
  <si>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</si>
  <si>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</si>
  <si>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</si>
  <si>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</si>
  <si>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</si>
  <si>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</si>
  <si>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</si>
  <si>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</si>
  <si>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</si>
  <si>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</si>
  <si>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</si>
  <si>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</si>
  <si>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</si>
  <si>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</si>
  <si>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</si>
  <si>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</si>
  <si>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</si>
  <si>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</si>
  <si>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</si>
  <si>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</si>
  <si>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</si>
  <si>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</si>
  <si>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</si>
  <si>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</si>
  <si>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</si>
  <si>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</si>
  <si>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</si>
  <si>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</si>
  <si>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</si>
  <si>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</si>
  <si>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</si>
  <si>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</si>
  <si>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</si>
  <si>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</si>
  <si>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</si>
  <si>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</si>
  <si>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</si>
  <si>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</si>
  <si>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</si>
  <si>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</si>
  <si>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</si>
  <si>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</si>
  <si>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</si>
  <si>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</si>
  <si>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</si>
  <si>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</si>
  <si>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</si>
  <si>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</si>
  <si>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</si>
  <si>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</si>
  <si>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</si>
  <si>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</si>
  <si>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</si>
  <si>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</si>
  <si>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</si>
  <si>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</si>
  <si>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</si>
  <si>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</si>
  <si>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</si>
  <si>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</si>
  <si>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</si>
  <si>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</si>
  <si>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</si>
  <si>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</si>
  <si>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</si>
  <si>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</si>
  <si>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</si>
  <si>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</si>
  <si>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</si>
  <si>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</si>
  <si>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</si>
  <si>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</si>
  <si>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</si>
  <si>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</si>
  <si>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</si>
  <si>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</si>
  <si>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</si>
  <si>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</si>
  <si>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</si>
  <si>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</si>
  <si>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</si>
  <si>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</si>
  <si>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</si>
  <si>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</si>
  <si>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</si>
  <si>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</si>
  <si>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</si>
  <si>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</si>
  <si>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</si>
  <si>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</si>
  <si>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</si>
  <si>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</si>
  <si>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</si>
  <si>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</si>
  <si>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</si>
  <si>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</si>
  <si>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</si>
  <si>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</si>
  <si>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</si>
  <si>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</si>
  <si>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</si>
  <si>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</si>
  <si>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</si>
  <si>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</si>
  <si>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</si>
  <si>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</si>
  <si>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</si>
  <si>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</si>
  <si>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</si>
  <si>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</si>
  <si>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</si>
  <si>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</si>
  <si>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</si>
  <si>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</si>
  <si>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</si>
  <si>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</si>
  <si>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</si>
  <si>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</si>
  <si>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</si>
  <si>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</si>
  <si>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</si>
  <si>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</si>
  <si>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</si>
  <si>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</si>
  <si>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</si>
  <si>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</si>
  <si>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</si>
  <si>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</si>
  <si>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</si>
  <si>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</si>
  <si>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</si>
  <si>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</si>
  <si>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</si>
  <si>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</si>
  <si>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</si>
  <si>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</si>
  <si>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</si>
  <si>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</si>
  <si>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</si>
  <si>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</si>
  <si>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</si>
  <si>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</si>
  <si>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</si>
  <si>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</si>
  <si>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</si>
  <si>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</si>
  <si>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</si>
  <si>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</si>
  <si>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</si>
  <si>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</si>
  <si>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</si>
  <si>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</si>
  <si>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</si>
  <si>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</si>
  <si>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</si>
  <si>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</si>
  <si>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</si>
  <si>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</si>
  <si>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</si>
  <si>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</si>
  <si>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</si>
  <si>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</si>
  <si>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</si>
  <si>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</si>
  <si>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</si>
  <si>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</si>
  <si>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</si>
  <si>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</si>
  <si>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</si>
  <si>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</si>
  <si>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</si>
  <si>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</si>
  <si>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</si>
  <si>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</si>
  <si>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</si>
  <si>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</si>
  <si>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</si>
  <si>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</si>
  <si>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</si>
  <si>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</si>
  <si>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</si>
  <si>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</si>
  <si>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</si>
  <si>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</si>
  <si>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</si>
  <si>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</si>
  <si>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</si>
  <si>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</si>
  <si>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</si>
  <si>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</si>
  <si>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</si>
  <si>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</si>
  <si>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</si>
  <si>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</si>
  <si>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</si>
  <si>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</si>
  <si>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</si>
  <si>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</si>
  <si>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</si>
  <si>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</si>
  <si>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</si>
  <si>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</si>
  <si>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</si>
  <si>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</si>
  <si>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</si>
  <si>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</si>
  <si>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</si>
  <si>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</si>
  <si>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</si>
  <si>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</si>
  <si>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</si>
  <si>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</si>
  <si>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</si>
  <si>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</si>
  <si>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</si>
  <si>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</si>
  <si>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</si>
  <si>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</si>
  <si>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</si>
  <si>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</si>
  <si>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</si>
  <si>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</si>
  <si>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</si>
  <si>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</si>
  <si>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</si>
  <si>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</si>
  <si>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</si>
  <si>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</si>
  <si>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</si>
  <si>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</si>
  <si>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</si>
  <si>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</si>
  <si>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</si>
  <si>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</si>
  <si>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</si>
  <si>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</si>
  <si>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</si>
  <si>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</si>
  <si>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</si>
  <si>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</si>
  <si>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</si>
  <si>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</si>
  <si>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</si>
  <si>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</si>
  <si>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</si>
  <si>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</si>
  <si>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</si>
  <si>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</si>
  <si>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</si>
  <si>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</si>
  <si>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</si>
  <si>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</si>
  <si>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</si>
  <si>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</si>
  <si>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</si>
  <si>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</si>
  <si>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</si>
  <si>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</si>
  <si>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</si>
  <si>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</si>
  <si>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</si>
  <si>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</si>
  <si>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</si>
  <si>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</si>
  <si>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</si>
  <si>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</si>
  <si>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</si>
  <si>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</si>
  <si>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</si>
  <si>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</si>
  <si>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</si>
  <si>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</si>
  <si>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</si>
  <si>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</si>
  <si>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</si>
  <si>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</si>
  <si>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</si>
  <si>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</si>
  <si>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</si>
  <si>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</si>
  <si>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</si>
  <si>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</si>
  <si>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</si>
  <si>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</si>
  <si>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</si>
  <si>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</si>
  <si>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</si>
  <si>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</si>
  <si>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</si>
  <si>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</si>
  <si>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</si>
  <si>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</si>
  <si>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</si>
  <si>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</si>
  <si>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</si>
  <si>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</si>
  <si>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</si>
  <si>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</si>
  <si>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</si>
  <si>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</si>
  <si>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</si>
  <si>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</si>
  <si>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</si>
  <si>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</si>
  <si>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</si>
  <si>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</si>
  <si>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</si>
  <si>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</si>
  <si>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</si>
  <si>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</si>
  <si>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</si>
  <si>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</si>
  <si>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</si>
  <si>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</si>
  <si>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</si>
  <si>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</si>
  <si>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</si>
  <si>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</si>
  <si>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</si>
  <si>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</si>
  <si>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</si>
  <si>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</si>
  <si>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</si>
  <si>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</si>
  <si>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</si>
  <si>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</si>
  <si>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</si>
  <si>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</si>
  <si>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</si>
  <si>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</si>
  <si>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</si>
  <si>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</si>
  <si>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</si>
  <si>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</si>
  <si>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</si>
  <si>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</si>
  <si>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</si>
  <si>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</si>
  <si>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</si>
  <si>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</si>
  <si>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</si>
  <si>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</si>
  <si>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</si>
  <si>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</si>
  <si>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</si>
  <si>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</si>
  <si>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</si>
  <si>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</si>
  <si>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</si>
  <si>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</si>
  <si>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</si>
  <si>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</si>
  <si>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</si>
  <si>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</si>
  <si>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</si>
  <si>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</si>
  <si>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</si>
  <si>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</si>
  <si>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</si>
  <si>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</si>
  <si>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</si>
  <si>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</si>
  <si>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</si>
  <si>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</si>
  <si>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</si>
  <si>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</si>
  <si>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</si>
  <si>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</si>
  <si>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</si>
  <si>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</si>
  <si>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</si>
  <si>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</si>
  <si>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</si>
  <si>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</si>
  <si>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</si>
  <si>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</si>
  <si>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</si>
  <si>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</si>
  <si>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</si>
  <si>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</si>
  <si>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</si>
  <si>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</si>
  <si>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</si>
  <si>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</si>
  <si>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</si>
  <si>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</si>
  <si>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</si>
  <si>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</si>
  <si>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</si>
  <si>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</si>
  <si>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</si>
  <si>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</si>
  <si>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</si>
  <si>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</si>
  <si>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</si>
  <si>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</si>
  <si>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</si>
  <si>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</si>
  <si>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</si>
  <si>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</si>
  <si>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</si>
  <si>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</si>
  <si>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</si>
  <si>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</si>
  <si>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</si>
  <si>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</si>
  <si>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</si>
  <si>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</si>
  <si>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</si>
  <si>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</si>
  <si>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</si>
  <si>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</si>
  <si>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</si>
  <si>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</si>
  <si>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</si>
  <si>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</si>
  <si>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</si>
  <si>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</si>
  <si>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</si>
  <si>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</si>
  <si>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</si>
  <si>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</si>
  <si>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</si>
  <si>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</si>
  <si>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</si>
  <si>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</si>
  <si>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</si>
  <si>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</si>
  <si>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</si>
  <si>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</si>
  <si>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</si>
  <si>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</si>
  <si>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</si>
  <si>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</si>
  <si>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</si>
  <si>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</si>
  <si>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</si>
  <si>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</si>
  <si>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</si>
  <si>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</si>
  <si>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</si>
  <si>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</si>
  <si>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</si>
  <si>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</si>
  <si>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</si>
  <si>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</si>
  <si>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</si>
  <si>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</si>
  <si>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</si>
  <si>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</si>
  <si>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</si>
  <si>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</si>
  <si>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</si>
  <si>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</si>
  <si>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</si>
  <si>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</si>
  <si>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</si>
  <si>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</si>
  <si>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</si>
  <si>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</si>
  <si>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</si>
  <si>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</si>
  <si>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</si>
  <si>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</si>
  <si>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</si>
  <si>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</si>
  <si>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</si>
  <si>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</si>
  <si>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</si>
  <si>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</si>
  <si>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</si>
  <si>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</si>
  <si>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</si>
  <si>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</si>
  <si>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</si>
  <si>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</si>
  <si>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</si>
  <si>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</si>
  <si>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</si>
  <si>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</si>
  <si>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</si>
  <si>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</si>
  <si>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</si>
  <si>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</si>
  <si>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</si>
  <si>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</si>
  <si>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</si>
  <si>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</si>
  <si>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</si>
  <si>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</si>
  <si>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</si>
  <si>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</si>
  <si>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</si>
  <si>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</si>
  <si>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</si>
  <si>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</si>
  <si>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</si>
  <si>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</si>
  <si>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</si>
  <si>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</si>
  <si>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</si>
  <si>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</si>
  <si>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</si>
  <si>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</si>
  <si>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</si>
  <si>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</si>
  <si>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</si>
  <si>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</si>
  <si>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</si>
  <si>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</si>
  <si>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</si>
  <si>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</si>
  <si>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</si>
  <si>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</si>
  <si>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</si>
  <si>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</si>
  <si>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</si>
  <si>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</si>
  <si>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</si>
  <si>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</si>
  <si>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</si>
  <si>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</si>
  <si>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</si>
  <si>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</si>
  <si>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</si>
  <si>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</si>
  <si>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</si>
  <si>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</si>
  <si>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</si>
  <si>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</si>
  <si>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</si>
  <si>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</si>
  <si>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</si>
  <si>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</si>
  <si>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</si>
  <si>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</si>
  <si>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</si>
  <si>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</si>
  <si>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</si>
  <si>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</si>
  <si>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</si>
  <si>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</si>
  <si>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</si>
  <si>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</si>
  <si>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</si>
  <si>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</si>
  <si>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</si>
  <si>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</si>
  <si>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</si>
  <si>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</si>
  <si>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</si>
  <si>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</si>
  <si>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</si>
  <si>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</si>
  <si>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</si>
  <si>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</si>
  <si>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</si>
  <si>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</si>
  <si>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</si>
  <si>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</si>
  <si>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</si>
  <si>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</si>
  <si>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</si>
  <si>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</si>
  <si>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</si>
  <si>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</si>
  <si>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</si>
  <si>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</si>
  <si>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</si>
  <si>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</si>
  <si>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</si>
  <si>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</si>
  <si>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</si>
  <si>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</si>
  <si>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</si>
  <si>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</si>
  <si>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</si>
  <si>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</si>
  <si>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</si>
  <si>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</si>
  <si>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</si>
  <si>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</si>
  <si>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</si>
  <si>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</si>
  <si>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</si>
  <si>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</si>
  <si>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</si>
  <si>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</si>
  <si>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</si>
  <si>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</si>
  <si>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</si>
  <si>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</si>
  <si>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</si>
  <si>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</si>
  <si>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</si>
  <si>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</si>
  <si>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</si>
  <si>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</si>
  <si>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</si>
  <si>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</si>
  <si>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</si>
  <si>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</si>
  <si>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</si>
  <si>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</si>
  <si>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</si>
  <si>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</si>
  <si>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</si>
  <si>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</si>
  <si>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</si>
  <si>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</si>
  <si>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</si>
  <si>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</si>
  <si>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</si>
  <si>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</si>
  <si>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</si>
  <si>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</si>
  <si>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</si>
  <si>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</si>
  <si>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</si>
  <si>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</si>
  <si>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</si>
  <si>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</si>
  <si>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</si>
  <si>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</si>
  <si>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</si>
  <si>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</si>
  <si>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</si>
  <si>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</si>
  <si>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</si>
  <si>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</si>
  <si>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</si>
  <si>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</si>
  <si>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</si>
  <si>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</si>
  <si>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</si>
  <si>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</si>
  <si>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</si>
  <si>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</si>
  <si>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</si>
  <si>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</si>
  <si>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</si>
  <si>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</si>
  <si>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</si>
  <si>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</si>
  <si>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</si>
  <si>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</si>
  <si>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</si>
  <si>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</si>
  <si>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</si>
  <si>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</si>
  <si>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</si>
  <si>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</si>
  <si>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</si>
  <si>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</si>
  <si>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</si>
  <si>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</si>
  <si>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</si>
  <si>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</si>
  <si>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</si>
  <si>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</si>
  <si>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</si>
  <si>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</si>
  <si>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</si>
  <si>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</si>
  <si>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</si>
  <si>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</si>
  <si>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</si>
  <si>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</si>
  <si>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</si>
  <si>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</si>
  <si>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</si>
  <si>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</si>
  <si>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</si>
  <si>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</si>
  <si>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</si>
  <si>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</si>
  <si>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</si>
  <si>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</si>
  <si>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</si>
  <si>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</si>
  <si>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</si>
  <si>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</si>
  <si>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</si>
  <si>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</si>
  <si>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</si>
  <si>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</si>
  <si>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</si>
  <si>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</si>
  <si>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</si>
  <si>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</si>
  <si>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</si>
  <si>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</si>
  <si>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</si>
  <si>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</si>
  <si>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</si>
  <si>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</si>
  <si>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</si>
  <si>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</si>
  <si>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</si>
  <si>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</si>
  <si>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</si>
  <si>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</si>
  <si>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</si>
  <si>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</si>
  <si>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</si>
  <si>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</si>
  <si>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</si>
  <si>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</si>
  <si>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</si>
  <si>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</si>
  <si>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</si>
  <si>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</si>
  <si>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</si>
  <si>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</si>
  <si>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</si>
  <si>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</si>
  <si>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</si>
  <si>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</si>
  <si>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</si>
  <si>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</si>
  <si>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</si>
  <si>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</si>
  <si>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</si>
  <si>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</si>
  <si>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</si>
  <si>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</si>
  <si>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</si>
  <si>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</si>
  <si>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</si>
  <si>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</si>
  <si>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</si>
  <si>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</si>
  <si>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</si>
  <si>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</si>
  <si>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</si>
  <si>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</si>
  <si>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</si>
  <si>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</si>
  <si>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</si>
  <si>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</si>
  <si>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</si>
  <si>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</si>
  <si>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</si>
  <si>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</si>
  <si>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</si>
  <si>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</si>
  <si>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</si>
  <si>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</si>
  <si>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</si>
  <si>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</si>
  <si>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</si>
  <si>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</si>
  <si>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</si>
  <si>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</si>
  <si>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</si>
  <si>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</si>
  <si>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</si>
  <si>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</si>
  <si>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</si>
  <si>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</si>
  <si>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</si>
  <si>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</si>
  <si>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</si>
  <si>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</si>
  <si>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</si>
  <si>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</si>
  <si>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</si>
  <si>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</si>
  <si>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</si>
  <si>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</si>
  <si>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</si>
  <si>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</si>
  <si>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</si>
  <si>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</si>
  <si>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</si>
  <si>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</si>
  <si>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</si>
  <si>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</si>
  <si>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</si>
  <si>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</si>
  <si>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</si>
  <si>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</si>
  <si>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</si>
  <si>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</si>
  <si>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</si>
  <si>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</si>
  <si>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</si>
  <si>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</si>
  <si>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</si>
  <si>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</si>
  <si>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</si>
  <si>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</si>
  <si>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</si>
  <si>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</si>
  <si>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</si>
  <si>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</si>
  <si>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</si>
  <si>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</si>
  <si>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</si>
  <si>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</si>
  <si>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</si>
  <si>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</si>
  <si>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</si>
  <si>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</si>
  <si>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</si>
  <si>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</si>
  <si>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</si>
  <si>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</si>
  <si>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</si>
  <si>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</si>
  <si>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</si>
  <si>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</si>
  <si>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</si>
  <si>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</si>
  <si>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</si>
  <si>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</si>
  <si>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</si>
  <si>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</si>
  <si>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</si>
  <si>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</si>
  <si>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</si>
  <si>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</si>
  <si>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</si>
  <si>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</si>
  <si>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</si>
  <si>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</si>
  <si>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</si>
  <si>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</si>
  <si>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</si>
  <si>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</si>
  <si>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</si>
  <si>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</si>
  <si>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</si>
  <si>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</si>
  <si>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</si>
  <si>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</si>
  <si>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</si>
  <si>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</si>
  <si>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</si>
  <si>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</si>
  <si>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</si>
  <si>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</si>
  <si>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</si>
  <si>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</si>
  <si>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</si>
  <si>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</si>
  <si>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</si>
  <si>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</si>
  <si>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</si>
  <si>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</si>
  <si>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</si>
  <si>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</si>
  <si>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</si>
  <si>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</si>
  <si>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</si>
  <si>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</si>
  <si>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</si>
  <si>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</si>
  <si>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</si>
  <si>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</si>
  <si>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</si>
  <si>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</si>
  <si>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</si>
  <si>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</si>
  <si>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</si>
  <si>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</si>
  <si>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</si>
  <si>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</si>
  <si>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</si>
  <si>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</si>
  <si>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</si>
  <si>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</si>
  <si>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</si>
  <si>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</si>
  <si>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</si>
  <si>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</si>
  <si>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</si>
  <si>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</si>
  <si>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</si>
  <si>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</si>
  <si>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</si>
  <si>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</si>
  <si>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</si>
  <si>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</si>
  <si>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</si>
  <si>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</si>
  <si>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</si>
  <si>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</si>
  <si>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</si>
  <si>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</si>
  <si>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</si>
  <si>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</si>
  <si>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</si>
  <si>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</si>
  <si>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</si>
  <si>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</si>
  <si>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</si>
  <si>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</si>
  <si>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</si>
  <si>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</si>
  <si>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</si>
  <si>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</si>
  <si>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</si>
  <si>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</si>
  <si>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</si>
  <si>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</si>
  <si>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</si>
  <si>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</si>
  <si>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</si>
  <si>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</si>
  <si>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</si>
  <si>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</si>
  <si>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</si>
  <si>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</si>
  <si>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</si>
  <si>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</si>
  <si>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</si>
  <si>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</si>
  <si>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</si>
  <si>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</si>
  <si>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</si>
  <si>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</si>
  <si>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</si>
  <si>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</si>
  <si>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</si>
  <si>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</si>
  <si>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</si>
  <si>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</si>
  <si>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</si>
  <si>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</si>
  <si>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</si>
  <si>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</si>
  <si>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</si>
  <si>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</si>
  <si>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</si>
  <si>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</si>
  <si>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</si>
  <si>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</si>
  <si>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</si>
  <si>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</si>
  <si>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</si>
  <si>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</si>
  <si>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</si>
  <si>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</si>
  <si>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</si>
  <si>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</si>
  <si>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</si>
  <si>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</si>
  <si>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</si>
  <si>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</si>
  <si>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</si>
  <si>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</si>
  <si>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</si>
  <si>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</si>
  <si>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</si>
  <si>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</si>
  <si>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</si>
  <si>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</si>
  <si>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</si>
  <si>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</si>
  <si>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</si>
  <si>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</si>
  <si>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</si>
  <si>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</si>
  <si>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</si>
  <si>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</si>
  <si>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</si>
  <si>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</si>
  <si>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</si>
  <si>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</si>
  <si>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</si>
  <si>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</si>
  <si>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</si>
  <si>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</si>
  <si>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</si>
  <si>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</si>
  <si>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</si>
  <si>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</si>
  <si>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</si>
  <si>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</si>
  <si>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</si>
  <si>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</si>
  <si>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</si>
  <si>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</si>
  <si>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</si>
  <si>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</si>
  <si>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</si>
  <si>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</si>
  <si>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</si>
  <si>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</si>
  <si>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</si>
  <si>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</si>
  <si>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</si>
  <si>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</si>
  <si>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</si>
  <si>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</si>
  <si>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</si>
  <si>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</si>
  <si>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</si>
  <si>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</si>
  <si>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</si>
  <si>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</si>
  <si>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</si>
  <si>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</si>
  <si>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</si>
  <si>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</si>
  <si>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</si>
  <si>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</si>
  <si>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</si>
  <si>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</si>
  <si>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</si>
  <si>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</si>
  <si>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</si>
  <si>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</si>
  <si>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</si>
  <si>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</si>
  <si>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</si>
  <si>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</si>
  <si>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</si>
  <si>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</si>
  <si>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</si>
  <si>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</si>
  <si>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</si>
  <si>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</si>
  <si>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</si>
  <si>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</si>
  <si>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</si>
  <si>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</si>
  <si>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</si>
  <si>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</si>
  <si>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</si>
  <si>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</si>
  <si>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</si>
  <si>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</si>
  <si>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</si>
  <si>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</si>
  <si>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</si>
  <si>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</si>
  <si>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</si>
  <si>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</si>
  <si>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</si>
  <si>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</si>
  <si>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</si>
  <si>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</si>
  <si>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</si>
  <si>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</si>
  <si>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</si>
  <si>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</si>
  <si>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</si>
  <si>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</si>
  <si>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</si>
  <si>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</si>
  <si>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</si>
  <si>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</si>
  <si>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</si>
  <si>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</si>
  <si>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</si>
  <si>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</si>
  <si>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</si>
  <si>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</si>
  <si>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</si>
  <si>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</si>
  <si>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</si>
  <si>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</si>
  <si>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</si>
  <si>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</si>
  <si>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</si>
  <si>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</si>
  <si>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</si>
  <si>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</si>
  <si>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</si>
  <si>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</si>
  <si>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</si>
  <si>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</si>
  <si>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</si>
  <si>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</si>
  <si>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</si>
  <si>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</si>
  <si>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</si>
  <si>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</si>
  <si>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</si>
  <si>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</si>
  <si>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</si>
  <si>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</si>
  <si>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</si>
  <si>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</si>
  <si>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</si>
  <si>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</si>
  <si>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</si>
  <si>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</si>
  <si>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</si>
  <si>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</si>
  <si>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</si>
  <si>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</si>
  <si>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</si>
  <si>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</si>
  <si>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</si>
  <si>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</si>
  <si>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</si>
  <si>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</si>
  <si>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</si>
  <si>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</si>
  <si>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</si>
  <si>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</si>
  <si>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</si>
  <si>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</si>
  <si>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</si>
  <si>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</si>
  <si>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</si>
  <si>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</si>
  <si>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</si>
  <si>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</si>
  <si>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</si>
  <si>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</si>
  <si>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</si>
  <si>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</si>
  <si>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</si>
  <si>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</si>
  <si>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</si>
  <si>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</si>
  <si>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</si>
  <si>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</si>
  <si>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</si>
  <si>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</si>
  <si>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</si>
  <si>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</si>
  <si>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</si>
  <si>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</si>
  <si>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</si>
  <si>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</si>
  <si>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</si>
  <si>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</si>
  <si>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</si>
  <si>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</si>
  <si>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</si>
  <si>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</si>
  <si>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</si>
  <si>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</si>
  <si>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</si>
  <si>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</si>
  <si>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</si>
  <si>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</si>
  <si>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</si>
  <si>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</si>
  <si>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</si>
  <si>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</si>
  <si>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</si>
  <si>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</si>
  <si>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</si>
  <si>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</si>
  <si>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</si>
  <si>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</si>
  <si>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</si>
  <si>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</si>
  <si>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</si>
  <si>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</si>
  <si>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</si>
  <si>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</si>
  <si>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</si>
  <si>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</si>
  <si>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</si>
  <si>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</si>
  <si>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</si>
  <si>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</si>
  <si>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</si>
  <si>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</si>
  <si>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</si>
  <si>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</si>
  <si>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</si>
  <si>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</si>
  <si>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</si>
  <si>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</si>
  <si>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</si>
  <si>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</si>
  <si>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</si>
  <si>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</si>
  <si>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</si>
  <si>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</si>
  <si>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</si>
  <si>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</si>
  <si>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</si>
  <si>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</si>
  <si>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</si>
  <si>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</si>
  <si>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</si>
  <si>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</si>
  <si>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</si>
  <si>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</si>
  <si>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</si>
  <si>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</si>
  <si>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</si>
  <si>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</si>
  <si>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</si>
  <si>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</si>
  <si>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</si>
  <si>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</si>
  <si>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</si>
  <si>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</si>
  <si>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</si>
  <si>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</si>
  <si>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</si>
  <si>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</si>
  <si>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</si>
  <si>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</si>
  <si>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</si>
  <si>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</si>
  <si>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</si>
  <si>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</si>
  <si>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</si>
  <si>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</si>
  <si>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</si>
  <si>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</si>
  <si>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</si>
  <si>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</si>
  <si>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</si>
  <si>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</si>
  <si>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</si>
  <si>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</si>
  <si>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</si>
  <si>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</si>
  <si>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</si>
  <si>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</si>
  <si>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</si>
  <si>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</si>
  <si>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</si>
  <si>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</si>
  <si>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</si>
  <si>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</si>
  <si>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</si>
  <si>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</si>
  <si>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</si>
  <si>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</si>
  <si>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</si>
  <si>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</si>
  <si>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</si>
  <si>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</si>
  <si>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</si>
  <si>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</si>
  <si>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</si>
  <si>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</si>
  <si>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</si>
  <si>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</si>
  <si>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</si>
  <si>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</si>
  <si>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</si>
  <si>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</si>
  <si>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</si>
  <si>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</si>
  <si>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</si>
  <si>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</si>
  <si>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</si>
  <si>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</si>
  <si>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</si>
  <si>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</si>
  <si>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</si>
  <si>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</si>
  <si>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</si>
  <si>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</si>
  <si>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</si>
  <si>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</si>
  <si>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</si>
  <si>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</si>
  <si>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</si>
  <si>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</si>
  <si>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</si>
  <si>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</si>
  <si>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</si>
  <si>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</si>
  <si>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</si>
  <si>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</si>
  <si>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</si>
  <si>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</si>
  <si>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</si>
  <si>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</si>
  <si>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</si>
  <si>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</si>
  <si>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</si>
  <si>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</si>
  <si>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</si>
  <si>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</si>
  <si>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</si>
  <si>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</si>
  <si>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</si>
  <si>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</si>
  <si>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</si>
  <si>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</si>
  <si>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</si>
  <si>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</si>
  <si>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</si>
  <si>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</si>
  <si>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</si>
  <si>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</si>
  <si>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</si>
  <si>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</si>
  <si>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</si>
  <si>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</si>
  <si>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</si>
  <si>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</si>
  <si>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</si>
  <si>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</si>
  <si>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</si>
  <si>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</si>
  <si>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</si>
  <si>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</si>
  <si>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</si>
  <si>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</si>
  <si>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</si>
  <si>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</si>
  <si>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</si>
  <si>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</si>
  <si>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</si>
  <si>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</si>
  <si>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</si>
  <si>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</si>
  <si>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</si>
  <si>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</si>
  <si>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</si>
  <si>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</si>
  <si>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</si>
  <si>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</si>
  <si>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</si>
  <si>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</si>
  <si>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</si>
  <si>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</si>
  <si>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</si>
  <si>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</si>
  <si>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</si>
  <si>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</si>
  <si>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</si>
  <si>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</si>
  <si>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</si>
  <si>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</si>
  <si>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</si>
  <si>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</si>
  <si>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</si>
  <si>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</si>
  <si>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</si>
  <si>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</si>
  <si>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</si>
  <si>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</si>
  <si>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</si>
  <si>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</si>
  <si>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</si>
  <si>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</si>
  <si>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</si>
  <si>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</si>
  <si>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</si>
  <si>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</si>
  <si>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</si>
  <si>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</si>
  <si>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</si>
  <si>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</si>
  <si>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</si>
  <si>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</si>
  <si>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</si>
  <si>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</si>
  <si>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</si>
  <si>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</si>
  <si>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</si>
  <si>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</si>
  <si>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</si>
  <si>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</si>
  <si>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</si>
  <si>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</si>
  <si>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</si>
  <si>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</si>
  <si>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</si>
  <si>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</si>
  <si>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</si>
  <si>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</si>
  <si>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</si>
  <si>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</si>
  <si>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</si>
  <si>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</si>
  <si>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</si>
  <si>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</si>
  <si>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</si>
  <si>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</si>
  <si>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</si>
  <si>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</si>
  <si>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</si>
  <si>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</si>
  <si>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</si>
  <si>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</si>
  <si>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</si>
  <si>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</si>
  <si>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</si>
  <si>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</si>
  <si>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</si>
  <si>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</si>
  <si>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</si>
  <si>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</si>
  <si>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</si>
  <si>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</si>
  <si>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</si>
  <si>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</si>
  <si>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</si>
  <si>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</si>
  <si>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</si>
  <si>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</si>
  <si>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</si>
  <si>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</si>
  <si>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</si>
  <si>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</si>
  <si>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</si>
  <si>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</si>
  <si>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</si>
  <si>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</si>
  <si>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</si>
  <si>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</si>
  <si>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</si>
  <si>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</si>
  <si>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</si>
  <si>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</si>
  <si>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</si>
  <si>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</si>
  <si>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</si>
  <si>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</si>
  <si>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</si>
  <si>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</si>
  <si>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</si>
  <si>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</si>
  <si>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</si>
  <si>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</si>
  <si>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</si>
  <si>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</si>
  <si>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</si>
  <si>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</si>
  <si>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</si>
  <si>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</si>
  <si>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</si>
  <si>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</si>
  <si>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</si>
  <si>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</si>
  <si>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</si>
  <si>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</si>
  <si>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</si>
  <si>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</si>
  <si>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</si>
  <si>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</si>
  <si>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</si>
  <si>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</si>
  <si>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</si>
  <si>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</si>
  <si>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</si>
  <si>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</si>
  <si>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</si>
  <si>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</si>
  <si>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</si>
  <si>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</si>
  <si>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</si>
  <si>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</si>
  <si>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</si>
  <si>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</si>
  <si>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</si>
  <si>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</si>
  <si>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</si>
  <si>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</si>
  <si>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</si>
  <si>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</si>
  <si>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</si>
  <si>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</si>
  <si>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</si>
  <si>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</si>
  <si>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</si>
  <si>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</si>
  <si>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</si>
  <si>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</si>
  <si>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</si>
  <si>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</si>
  <si>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</si>
  <si>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</si>
  <si>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</si>
  <si>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</si>
  <si>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</si>
  <si>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</si>
  <si>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</si>
  <si>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</si>
  <si>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</si>
  <si>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</si>
  <si>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</si>
  <si>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</si>
  <si>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</si>
  <si>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</si>
  <si>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</si>
  <si>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</si>
  <si>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</si>
  <si>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</si>
  <si>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</si>
  <si>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</si>
  <si>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</si>
  <si>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</si>
  <si>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</si>
  <si>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</si>
  <si>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</si>
  <si>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</si>
  <si>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</si>
  <si>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</si>
  <si>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</si>
  <si>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</si>
  <si>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</si>
  <si>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</si>
  <si>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</si>
  <si>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</si>
  <si>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</si>
  <si>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</si>
  <si>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</si>
  <si>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</si>
  <si>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</si>
  <si>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</si>
  <si>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</si>
  <si>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</si>
  <si>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</si>
  <si>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</si>
  <si>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</si>
  <si>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</si>
  <si>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</si>
  <si>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</si>
  <si>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</si>
  <si>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</si>
  <si>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</si>
  <si>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</si>
  <si>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</si>
  <si>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</si>
  <si>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</si>
  <si>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</si>
  <si>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</si>
  <si>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</si>
  <si>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</si>
  <si>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</si>
  <si>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</si>
  <si>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</si>
  <si>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</si>
  <si>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</si>
  <si>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</si>
  <si>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</si>
  <si>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</si>
  <si>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</si>
  <si>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</si>
  <si>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</si>
  <si>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</si>
  <si>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</si>
  <si>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</si>
  <si>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</si>
  <si>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</si>
  <si>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</si>
  <si>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</si>
  <si>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</si>
  <si>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</si>
  <si>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</si>
  <si>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</si>
  <si>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</si>
  <si>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</si>
  <si>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</si>
  <si>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</si>
  <si>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</si>
  <si>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</si>
  <si>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</si>
  <si>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</si>
  <si>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</si>
  <si>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</si>
  <si>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</si>
  <si>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</si>
  <si>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</si>
  <si>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</si>
  <si>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</si>
  <si>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</si>
  <si>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</si>
  <si>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</si>
  <si>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</si>
  <si>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</si>
  <si>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</si>
  <si>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</si>
  <si>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</si>
  <si>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</si>
  <si>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</si>
  <si>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</si>
  <si>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</si>
  <si>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</si>
  <si>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</si>
  <si>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</si>
  <si>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</si>
  <si>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</si>
  <si>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</si>
  <si>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</si>
  <si>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</si>
  <si>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</si>
  <si>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</si>
  <si>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</si>
  <si>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</si>
  <si>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</si>
  <si>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</si>
  <si>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</si>
  <si>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</si>
  <si>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</si>
  <si>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</si>
  <si>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</si>
  <si>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</si>
  <si>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</si>
  <si>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</si>
  <si>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</si>
  <si>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</si>
  <si>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</si>
  <si>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</si>
  <si>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</si>
  <si>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</si>
  <si>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</si>
  <si>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</si>
  <si>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</si>
  <si>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</si>
  <si>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</si>
  <si>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</si>
  <si>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</si>
  <si>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</si>
  <si>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</si>
  <si>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</si>
  <si>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</si>
  <si>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</si>
  <si>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</si>
  <si>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</si>
  <si>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</si>
  <si>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</si>
  <si>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</si>
  <si>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</si>
  <si>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</si>
  <si>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</si>
  <si>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</si>
  <si>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</si>
  <si>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</si>
  <si>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</si>
  <si>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</si>
  <si>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</si>
  <si>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</si>
  <si>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</si>
  <si>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</si>
  <si>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</si>
  <si>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</si>
  <si>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</si>
  <si>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</si>
  <si>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</si>
  <si>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</si>
  <si>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</si>
  <si>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</si>
  <si>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</si>
  <si>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</si>
  <si>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</si>
  <si>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</si>
  <si>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</si>
  <si>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</si>
  <si>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</si>
  <si>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</si>
  <si>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</si>
  <si>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</si>
  <si>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</si>
  <si>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</si>
  <si>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</si>
  <si>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</si>
  <si>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</si>
  <si>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</si>
  <si>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</si>
  <si>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</si>
  <si>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</si>
  <si>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</si>
  <si>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</si>
  <si>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</si>
  <si>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</si>
  <si>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</si>
  <si>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</si>
  <si>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</si>
  <si>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</si>
  <si>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</si>
  <si>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</si>
  <si>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</si>
  <si>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</si>
  <si>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</si>
  <si>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</si>
  <si>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</si>
  <si>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</si>
  <si>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</si>
  <si>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</si>
  <si>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</si>
  <si>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</si>
  <si>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</si>
  <si>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</si>
  <si>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</si>
  <si>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</si>
  <si>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</si>
  <si>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</si>
  <si>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</si>
  <si>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</si>
  <si>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</si>
  <si>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</si>
  <si>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</si>
  <si>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</si>
  <si>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</si>
  <si>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</si>
  <si>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</si>
  <si>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</si>
  <si>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</si>
  <si>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</si>
  <si>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</si>
  <si>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</si>
  <si>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</si>
  <si>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</si>
  <si>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</si>
  <si>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</si>
  <si>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</si>
  <si>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</si>
  <si>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</si>
  <si>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</si>
  <si>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</si>
  <si>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</si>
  <si>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</si>
  <si>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</si>
  <si>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</si>
  <si>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</si>
  <si>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</si>
  <si>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</si>
  <si>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</si>
  <si>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</si>
  <si>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</si>
  <si>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</si>
  <si>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</si>
  <si>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</si>
  <si>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</si>
  <si>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</si>
  <si>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</si>
  <si>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</si>
  <si>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</si>
  <si>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</si>
  <si>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</si>
  <si>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</si>
  <si>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</si>
  <si>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</si>
  <si>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</si>
  <si>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</si>
  <si>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</si>
  <si>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</si>
  <si>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</si>
  <si>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</si>
  <si>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</si>
  <si>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</si>
  <si>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</si>
  <si>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</si>
  <si>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</si>
  <si>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</si>
  <si>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</si>
  <si>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</si>
  <si>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</si>
  <si>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</si>
  <si>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</si>
  <si>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</si>
  <si>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</si>
  <si>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</si>
  <si>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</si>
  <si>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</si>
  <si>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</si>
  <si>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</si>
  <si>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</si>
  <si>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</si>
  <si>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</si>
  <si>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</si>
  <si>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</si>
  <si>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</si>
  <si>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</si>
  <si>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</si>
  <si>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</si>
  <si>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</si>
  <si>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</si>
  <si>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</si>
  <si>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</si>
  <si>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</si>
  <si>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</si>
  <si>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</si>
  <si>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</si>
  <si>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</si>
  <si>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</si>
  <si>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</si>
  <si>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</si>
  <si>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</si>
  <si>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</si>
  <si>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</si>
  <si>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</si>
  <si>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</si>
  <si>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</si>
  <si>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</si>
  <si>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</si>
  <si>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</si>
  <si>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</si>
  <si>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</si>
  <si>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</si>
  <si>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</si>
  <si>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</si>
  <si>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</si>
  <si>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</si>
  <si>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</si>
  <si>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</si>
  <si>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</si>
  <si>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</si>
  <si>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</si>
  <si>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</si>
  <si>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</si>
  <si>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</si>
  <si>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</si>
  <si>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</si>
  <si>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</si>
  <si>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</si>
  <si>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</si>
  <si>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</si>
  <si>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</si>
  <si>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</si>
  <si>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</si>
  <si>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</si>
  <si>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</si>
  <si>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</si>
  <si>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</si>
  <si>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</si>
  <si>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</si>
  <si>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</si>
  <si>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</si>
  <si>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</si>
  <si>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</si>
  <si>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</si>
  <si>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</si>
  <si>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</si>
  <si>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</si>
  <si>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</si>
  <si>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</si>
  <si>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</si>
  <si>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</si>
  <si>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</si>
  <si>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</si>
  <si>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</si>
  <si>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</si>
  <si>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</si>
  <si>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</si>
  <si>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</si>
  <si>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</si>
  <si>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</si>
  <si>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</si>
  <si>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</si>
  <si>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</si>
  <si>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</si>
  <si>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</si>
  <si>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</si>
  <si>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</si>
  <si>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</si>
  <si>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</si>
  <si>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</si>
  <si>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</si>
  <si>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</si>
  <si>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</si>
  <si>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</si>
  <si>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</si>
  <si>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</si>
  <si>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</si>
  <si>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</si>
  <si>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</si>
  <si>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</si>
  <si>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</si>
  <si>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</si>
  <si>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</si>
  <si>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</si>
  <si>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</si>
  <si>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</si>
  <si>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</si>
  <si>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</si>
  <si>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</si>
  <si>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</si>
  <si>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</si>
  <si>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</si>
  <si>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</si>
  <si>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</si>
  <si>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</si>
  <si>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</si>
  <si>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</si>
  <si>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</si>
  <si>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</si>
  <si>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</si>
  <si>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</si>
  <si>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</si>
  <si>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</si>
  <si>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</si>
  <si>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</si>
  <si>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</si>
  <si>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</si>
  <si>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</si>
  <si>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</si>
  <si>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</si>
  <si>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</si>
  <si>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</si>
  <si>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</si>
  <si>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</si>
  <si>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</si>
  <si>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</si>
  <si>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</si>
  <si>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</si>
  <si>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</si>
  <si>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</si>
  <si>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</si>
  <si>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</si>
  <si>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</si>
  <si>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</si>
  <si>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</si>
  <si>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</si>
  <si>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</si>
  <si>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</si>
  <si>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</si>
  <si>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</si>
  <si>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</si>
  <si>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</si>
  <si>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</si>
  <si>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</si>
  <si>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</si>
  <si>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</si>
  <si>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</si>
  <si>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</si>
  <si>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</si>
  <si>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</si>
  <si>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</si>
  <si>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</si>
  <si>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</si>
  <si>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</si>
  <si>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</si>
  <si>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</si>
  <si>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</si>
  <si>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</si>
  <si>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</si>
  <si>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</si>
  <si>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</si>
  <si>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</si>
  <si>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</si>
  <si>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</si>
  <si>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</si>
  <si>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</si>
  <si>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</si>
  <si>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</si>
  <si>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</si>
  <si>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</si>
  <si>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</si>
  <si>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</si>
  <si>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</si>
  <si>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</si>
  <si>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</si>
  <si>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</si>
  <si>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</si>
  <si>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</si>
  <si>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</si>
  <si>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</si>
  <si>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</si>
  <si>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</si>
  <si>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</si>
  <si>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</si>
  <si>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</si>
  <si>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</si>
  <si>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</si>
  <si>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</si>
  <si>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</si>
  <si>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</si>
  <si>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</si>
  <si>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</si>
  <si>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</si>
  <si>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</si>
  <si>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</si>
  <si>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</si>
  <si>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</si>
  <si>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</si>
  <si>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</si>
  <si>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</si>
  <si>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</si>
  <si>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</si>
  <si>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</si>
  <si>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</si>
  <si>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</si>
  <si>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</si>
  <si>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</si>
  <si>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</si>
  <si>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</si>
  <si>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</si>
  <si>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</si>
  <si>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</si>
  <si>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</si>
  <si>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</si>
  <si>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</si>
  <si>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</si>
  <si>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</si>
  <si>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</si>
  <si>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</si>
  <si>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</si>
  <si>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</si>
  <si>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</si>
  <si>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</si>
  <si>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</si>
  <si>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</si>
  <si>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</si>
  <si>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</si>
  <si>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</si>
  <si>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</si>
  <si>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</si>
  <si>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</si>
  <si>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</si>
  <si>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</si>
  <si>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</si>
  <si>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</si>
  <si>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</si>
  <si>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</si>
  <si>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</si>
  <si>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</si>
  <si>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</si>
  <si>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</si>
  <si>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</si>
  <si>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</si>
  <si>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</si>
  <si>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</si>
  <si>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</si>
  <si>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</si>
  <si>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</si>
  <si>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</si>
  <si>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</si>
  <si>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</si>
  <si>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</si>
  <si>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</si>
  <si>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</si>
  <si>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</si>
  <si>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</si>
  <si>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</si>
  <si>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</si>
  <si>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</si>
  <si>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</si>
  <si>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</si>
  <si>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</si>
  <si>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</si>
  <si>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</si>
  <si>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</si>
  <si>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</si>
  <si>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</si>
  <si>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</si>
  <si>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</si>
  <si>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</si>
  <si>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</si>
  <si>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</si>
  <si>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</si>
  <si>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</si>
  <si>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</si>
  <si>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</si>
  <si>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</si>
  <si>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</si>
  <si>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</si>
  <si>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</si>
  <si>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</si>
  <si>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</si>
  <si>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</si>
  <si>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</si>
  <si>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</si>
  <si>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</si>
  <si>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</si>
  <si>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</si>
  <si>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</si>
  <si>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</si>
  <si>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</si>
  <si>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</si>
  <si>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</si>
  <si>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</si>
  <si>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</si>
  <si>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</si>
  <si>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</si>
  <si>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</si>
  <si>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</si>
  <si>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</si>
  <si>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</si>
  <si>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</si>
  <si>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</si>
  <si>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</si>
  <si>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</si>
  <si>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</si>
  <si>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</si>
  <si>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</si>
  <si>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</si>
  <si>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</si>
  <si>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</si>
  <si>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</si>
  <si>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</si>
  <si>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</si>
  <si>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</si>
  <si>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</si>
  <si>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</si>
  <si>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</si>
  <si>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</si>
  <si>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</si>
  <si>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</si>
  <si>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</si>
  <si>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</si>
  <si>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</si>
  <si>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</si>
  <si>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</si>
  <si>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</si>
  <si>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</si>
  <si>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</si>
  <si>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</si>
  <si>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</si>
  <si>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</si>
  <si>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</si>
  <si>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</si>
  <si>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</si>
  <si>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</si>
  <si>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</si>
  <si>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</si>
  <si>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</si>
  <si>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</si>
  <si>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</si>
  <si>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</si>
  <si>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</si>
  <si>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</si>
  <si>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</si>
  <si>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</si>
  <si>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</si>
  <si>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</si>
  <si>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</si>
  <si>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</si>
  <si>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</si>
  <si>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</si>
  <si>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</si>
  <si>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</si>
  <si>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</si>
  <si>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</si>
  <si>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</si>
  <si>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</si>
  <si>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</si>
  <si>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</si>
  <si>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</si>
  <si>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</si>
  <si>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</si>
  <si>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</si>
  <si>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</si>
  <si>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</si>
  <si>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</si>
  <si>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</si>
  <si>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</si>
  <si>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</si>
  <si>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</si>
  <si>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</si>
  <si>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</si>
  <si>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</si>
  <si>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</si>
  <si>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</si>
  <si>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</si>
  <si>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</si>
  <si>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</si>
  <si>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</si>
  <si>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</si>
  <si>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</si>
  <si>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</si>
  <si>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</si>
  <si>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</si>
  <si>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</si>
  <si>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</si>
  <si>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</si>
  <si>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</si>
  <si>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</si>
  <si>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</si>
  <si>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</si>
  <si>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</si>
  <si>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</si>
  <si>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</si>
  <si>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</si>
  <si>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</si>
  <si>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</si>
  <si>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</si>
  <si>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</si>
  <si>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</si>
  <si>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</si>
  <si>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</si>
  <si>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</si>
  <si>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</si>
  <si>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</si>
  <si>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</si>
  <si>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</si>
  <si>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</si>
  <si>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</si>
  <si>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</si>
  <si>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</si>
  <si>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</si>
  <si>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</si>
  <si>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</si>
  <si>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</si>
  <si>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</si>
  <si>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</si>
  <si>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</si>
  <si>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</si>
  <si>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</si>
  <si>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</si>
  <si>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</si>
  <si>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</si>
  <si>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</si>
  <si>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</si>
  <si>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</si>
  <si>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</si>
  <si>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</si>
  <si>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</si>
  <si>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</si>
  <si>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</si>
  <si>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</si>
  <si>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</si>
  <si>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</si>
  <si>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</si>
  <si>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</si>
  <si>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</si>
  <si>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</si>
  <si>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</si>
  <si>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</si>
  <si>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</si>
  <si>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</si>
  <si>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</si>
  <si>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</si>
  <si>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</si>
  <si>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</si>
  <si>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</si>
  <si>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</si>
  <si>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</si>
  <si>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</si>
  <si>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</si>
  <si>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</si>
  <si>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</si>
  <si>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</si>
  <si>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</si>
  <si>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</si>
  <si>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</si>
  <si>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</si>
  <si>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</si>
  <si>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</si>
  <si>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</si>
  <si>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</si>
  <si>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</si>
  <si>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</si>
  <si>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</si>
  <si>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</si>
  <si>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</si>
  <si>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</si>
  <si>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</si>
  <si>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</si>
  <si>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</si>
  <si>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</si>
  <si>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</si>
  <si>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</si>
  <si>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</si>
  <si>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</si>
  <si>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</si>
  <si>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</si>
  <si>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</si>
  <si>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</si>
  <si>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</si>
  <si>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</si>
  <si>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</si>
  <si>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</si>
  <si>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</si>
  <si>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</si>
  <si>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</si>
  <si>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</si>
  <si>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</si>
  <si>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</si>
  <si>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</si>
  <si>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</si>
  <si>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</si>
  <si>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</si>
  <si>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</si>
  <si>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</si>
  <si>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</si>
  <si>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</si>
  <si>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</si>
  <si>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</si>
  <si>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</si>
  <si>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</si>
  <si>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</si>
  <si>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</si>
  <si>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</si>
  <si>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</si>
  <si>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</si>
  <si>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</si>
  <si>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</si>
  <si>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</si>
  <si>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</si>
  <si>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</si>
  <si>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</si>
  <si>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</si>
  <si>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</si>
  <si>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</si>
  <si>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</si>
  <si>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</si>
  <si>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</si>
  <si>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</si>
  <si>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</si>
  <si>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</si>
  <si>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</si>
  <si>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</si>
  <si>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</si>
  <si>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</si>
  <si>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</si>
  <si>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</si>
  <si>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</si>
  <si>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</si>
  <si>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</si>
  <si>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</si>
  <si>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</si>
  <si>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</si>
  <si>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</si>
  <si>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</si>
  <si>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</si>
  <si>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</si>
  <si>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</si>
  <si>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</si>
  <si>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</si>
  <si>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</si>
  <si>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</si>
  <si>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</si>
  <si>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</si>
  <si>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</si>
  <si>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</si>
  <si>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</si>
  <si>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</si>
  <si>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</si>
  <si>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</si>
  <si>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</si>
  <si>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</si>
  <si>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</si>
  <si>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</si>
  <si>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</si>
  <si>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</si>
  <si>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</si>
  <si>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</si>
  <si>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</si>
  <si>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</si>
  <si>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</si>
  <si>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</si>
  <si>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</si>
  <si>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</si>
  <si>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</si>
  <si>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</si>
  <si>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</si>
  <si>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</si>
  <si>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</si>
  <si>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</si>
  <si>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</si>
  <si>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</si>
  <si>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</si>
  <si>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</si>
  <si>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</si>
  <si>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</si>
  <si>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</si>
  <si>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</si>
  <si>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</si>
  <si>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</si>
  <si>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</si>
  <si>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</si>
  <si>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</si>
  <si>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</si>
  <si>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</si>
  <si>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</si>
  <si>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</si>
  <si>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</si>
  <si>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</si>
  <si>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</si>
  <si>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</si>
  <si>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</si>
  <si>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</si>
  <si>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</si>
  <si>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</si>
  <si>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</si>
  <si>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</si>
  <si>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</si>
  <si>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</si>
  <si>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</si>
  <si>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</si>
  <si>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</si>
  <si>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</si>
  <si>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</si>
  <si>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</si>
  <si>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</si>
  <si>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</si>
  <si>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</si>
  <si>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</si>
  <si>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</si>
  <si>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</si>
  <si>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</si>
  <si>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</si>
  <si>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</si>
  <si>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</si>
  <si>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</si>
  <si>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</si>
  <si>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</si>
  <si>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</si>
  <si>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</si>
  <si>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</si>
  <si>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</si>
  <si>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</si>
  <si>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</si>
  <si>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</si>
  <si>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</si>
  <si>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</si>
  <si>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</si>
  <si>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</si>
  <si>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</si>
  <si>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</si>
  <si>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</si>
  <si>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</si>
  <si>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</si>
  <si>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</si>
  <si>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</si>
  <si>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</si>
  <si>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</si>
  <si>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</si>
  <si>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</si>
  <si>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</si>
  <si>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</si>
  <si>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</si>
  <si>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</si>
  <si>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</si>
  <si>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</si>
  <si>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</si>
  <si>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</si>
  <si>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</si>
  <si>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</si>
  <si>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</si>
  <si>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</si>
  <si>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</si>
  <si>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</si>
  <si>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</si>
  <si>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</si>
  <si>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</si>
  <si>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</si>
  <si>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</si>
  <si>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</si>
  <si>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</si>
  <si>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</si>
  <si>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</si>
  <si>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</si>
  <si>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</si>
  <si>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</si>
  <si>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</si>
  <si>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</si>
  <si>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</si>
  <si>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</si>
  <si>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</si>
  <si>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</si>
  <si>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</si>
  <si>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</si>
  <si>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</si>
  <si>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</si>
  <si>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</si>
  <si>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</si>
  <si>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</si>
  <si>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</si>
  <si>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</si>
  <si>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</si>
  <si>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</si>
  <si>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</si>
  <si>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</si>
  <si>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</si>
  <si>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</si>
  <si>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</si>
  <si>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</si>
  <si>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</si>
  <si>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</si>
  <si>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</si>
  <si>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</si>
  <si>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</si>
  <si>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</si>
  <si>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</si>
  <si>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</si>
  <si>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</si>
  <si>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</si>
  <si>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</si>
  <si>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</si>
  <si>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</si>
  <si>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</si>
  <si>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</si>
  <si>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</si>
  <si>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</si>
  <si>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</si>
  <si>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</si>
  <si>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</si>
  <si>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</si>
  <si>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</si>
  <si>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</si>
  <si>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</si>
  <si>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</si>
  <si>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</si>
  <si>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</si>
  <si>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</si>
  <si>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</si>
  <si>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</si>
  <si>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</si>
  <si>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</si>
  <si>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</si>
  <si>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</si>
  <si>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</si>
  <si>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</si>
  <si>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</si>
  <si>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</si>
  <si>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</si>
  <si>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</si>
  <si>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</si>
  <si>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</si>
  <si>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</si>
  <si>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</si>
  <si>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</si>
  <si>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</si>
  <si>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</si>
  <si>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</si>
  <si>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</si>
  <si>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</si>
  <si>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</si>
  <si>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</si>
  <si>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</si>
  <si>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</si>
  <si>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</si>
  <si>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</si>
  <si>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</si>
  <si>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</si>
  <si>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</si>
  <si>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</si>
  <si>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</si>
  <si>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</si>
  <si>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</si>
  <si>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</si>
  <si>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</si>
  <si>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</si>
  <si>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</si>
  <si>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</si>
  <si>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</si>
  <si>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</si>
  <si>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</si>
  <si>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</si>
  <si>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</si>
  <si>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</si>
  <si>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</si>
  <si>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</si>
  <si>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</si>
  <si>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</si>
  <si>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</si>
  <si>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</si>
  <si>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</si>
  <si>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</si>
  <si>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</si>
  <si>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</si>
  <si>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</si>
  <si>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</si>
  <si>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</si>
  <si>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</si>
  <si>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</si>
  <si>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</si>
  <si>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</si>
  <si>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</si>
  <si>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</si>
  <si>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</si>
  <si>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</si>
  <si>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</si>
  <si>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</si>
  <si>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</si>
  <si>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</si>
  <si>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</si>
  <si>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</si>
  <si>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</si>
  <si>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</si>
  <si>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</si>
  <si>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</si>
  <si>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</si>
  <si>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</si>
  <si>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</si>
  <si>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</si>
  <si>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</si>
  <si>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</si>
  <si>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</si>
  <si>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</si>
  <si>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</si>
  <si>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</si>
  <si>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</si>
  <si>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</si>
  <si>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</si>
  <si>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</si>
  <si>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</si>
  <si>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</si>
  <si>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</si>
  <si>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</si>
  <si>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</si>
  <si>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</si>
  <si>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</si>
  <si>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</si>
  <si>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</si>
  <si>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</si>
  <si>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</si>
  <si>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</si>
  <si>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</si>
  <si>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</si>
  <si>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</si>
  <si>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</si>
  <si>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</si>
  <si>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</si>
  <si>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</si>
  <si>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</si>
  <si>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</si>
  <si>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</si>
  <si>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</si>
  <si>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</si>
  <si>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</si>
  <si>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</si>
  <si>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</si>
  <si>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</si>
  <si>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</si>
  <si>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</si>
  <si>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</si>
  <si>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</si>
  <si>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</si>
  <si>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</si>
  <si>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</si>
  <si>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</si>
  <si>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</si>
  <si>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</si>
  <si>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</si>
  <si>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</si>
  <si>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</si>
  <si>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</si>
  <si>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</si>
  <si>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</si>
  <si>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</si>
  <si>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</si>
  <si>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</si>
  <si>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</si>
  <si>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</si>
  <si>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</si>
  <si>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</si>
  <si>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</si>
  <si>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</si>
  <si>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</si>
  <si>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</si>
  <si>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</si>
  <si>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</si>
  <si>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</si>
  <si>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</si>
  <si>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</si>
  <si>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</si>
  <si>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</si>
  <si>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</si>
  <si>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</si>
  <si>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</si>
  <si>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</si>
  <si>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</si>
  <si>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</si>
  <si>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</si>
  <si>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</si>
  <si>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</si>
  <si>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</si>
  <si>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</si>
  <si>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</si>
  <si>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</si>
  <si>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</si>
  <si>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</si>
  <si>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</si>
  <si>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</si>
  <si>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</si>
  <si>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</si>
  <si>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</si>
  <si>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</si>
  <si>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</si>
  <si>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</si>
  <si>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</si>
  <si>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</si>
  <si>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</si>
  <si>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</si>
  <si>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</si>
  <si>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</si>
  <si>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</si>
  <si>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</si>
  <si>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</si>
  <si>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</si>
  <si>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</si>
  <si>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</si>
  <si>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</si>
  <si>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</si>
  <si>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</si>
  <si>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</si>
  <si>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</si>
  <si>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</si>
  <si>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</si>
  <si>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</si>
  <si>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</si>
  <si>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</si>
  <si>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</si>
  <si>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</si>
  <si>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</si>
  <si>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</si>
  <si>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</si>
  <si>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</si>
  <si>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</si>
  <si>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</si>
  <si>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</si>
  <si>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</si>
  <si>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</si>
  <si>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</si>
  <si>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</si>
  <si>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</si>
  <si>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</si>
  <si>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</si>
  <si>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</si>
  <si>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</si>
  <si>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</si>
  <si>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</si>
  <si>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</si>
  <si>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</si>
  <si>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</si>
  <si>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</si>
  <si>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</si>
  <si>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</si>
  <si>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</si>
  <si>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</si>
  <si>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</si>
  <si>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</si>
  <si>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</si>
  <si>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</si>
  <si>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</si>
  <si>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</si>
  <si>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</si>
  <si>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</si>
  <si>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</si>
  <si>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</si>
  <si>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</si>
  <si>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</si>
  <si>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</si>
  <si>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</si>
  <si>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</si>
  <si>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</si>
  <si>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</si>
  <si>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</si>
  <si>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</si>
  <si>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</si>
  <si>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</si>
  <si>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</si>
  <si>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</si>
  <si>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</si>
  <si>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</si>
  <si>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</si>
  <si>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</si>
  <si>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</si>
  <si>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</si>
  <si>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</si>
  <si>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</si>
  <si>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</si>
  <si>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</si>
  <si>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</si>
  <si>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</si>
  <si>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</si>
  <si>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</si>
  <si>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</si>
  <si>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</si>
  <si>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</si>
  <si>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</si>
  <si>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</si>
  <si>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</si>
  <si>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</si>
  <si>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</si>
  <si>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</si>
  <si>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</si>
  <si>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</si>
  <si>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</si>
  <si>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</si>
  <si>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</si>
  <si>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</si>
  <si>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</si>
  <si>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</si>
  <si>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</si>
  <si>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</si>
  <si>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</si>
  <si>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</si>
  <si>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</si>
  <si>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</si>
  <si>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</si>
  <si>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</si>
  <si>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</si>
  <si>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</si>
  <si>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</si>
  <si>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</si>
  <si>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</si>
  <si>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</si>
  <si>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</si>
  <si>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</si>
  <si>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</si>
  <si>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</si>
  <si>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</si>
  <si>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</si>
  <si>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</si>
  <si>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</si>
  <si>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</si>
  <si>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</si>
  <si>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</si>
  <si>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</si>
  <si>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</si>
  <si>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</si>
  <si>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</si>
  <si>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</si>
  <si>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</si>
  <si>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</si>
  <si>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</si>
  <si>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</si>
  <si>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</si>
  <si>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</si>
  <si>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</si>
  <si>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</si>
  <si>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</si>
  <si>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</si>
  <si>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</si>
  <si>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</si>
  <si>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</si>
  <si>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</si>
  <si>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</si>
  <si>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</si>
  <si>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</si>
  <si>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</si>
  <si>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</si>
  <si>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</si>
  <si>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</si>
  <si>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</si>
  <si>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</si>
  <si>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</si>
  <si>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</si>
  <si>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</si>
  <si>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</si>
  <si>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</si>
  <si>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</si>
  <si>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</si>
  <si>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</si>
  <si>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</si>
  <si>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</si>
  <si>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</si>
  <si>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</si>
  <si>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</si>
  <si>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</si>
  <si>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</si>
  <si>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</si>
  <si>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</si>
  <si>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</si>
  <si>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</si>
  <si>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</si>
  <si>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</si>
  <si>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</si>
  <si>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</si>
  <si>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</si>
  <si>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</si>
  <si>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</si>
  <si>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</si>
  <si>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</si>
  <si>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</si>
  <si>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</si>
  <si>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</si>
  <si>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</si>
  <si>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</si>
  <si>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</si>
  <si>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</si>
  <si>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</si>
  <si>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</si>
  <si>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</si>
  <si>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</si>
  <si>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</si>
  <si>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</si>
  <si>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</si>
  <si>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</si>
  <si>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</si>
  <si>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</si>
  <si>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</si>
  <si>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</si>
  <si>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</si>
  <si>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</si>
  <si>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</si>
  <si>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</si>
  <si>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</si>
  <si>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</si>
  <si>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</si>
  <si>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</si>
  <si>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</si>
  <si>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</si>
  <si>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</si>
  <si>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</si>
  <si>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</si>
  <si>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</si>
  <si>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</si>
  <si>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</si>
  <si>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</si>
  <si>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</si>
  <si>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</si>
  <si>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</si>
  <si>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</si>
  <si>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</si>
  <si>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</si>
  <si>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</si>
  <si>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</si>
  <si>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</si>
  <si>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</si>
  <si>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</si>
  <si>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</si>
  <si>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</si>
  <si>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</si>
  <si>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</si>
  <si>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</si>
  <si>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</si>
  <si>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</si>
  <si>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</si>
  <si>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</si>
  <si>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</si>
  <si>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</si>
  <si>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</si>
  <si>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</si>
  <si>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</si>
  <si>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</si>
  <si>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</si>
  <si>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</si>
  <si>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</si>
  <si>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</si>
  <si>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</si>
  <si>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</si>
  <si>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</si>
  <si>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</si>
  <si>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</si>
  <si>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</si>
  <si>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</si>
  <si>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</si>
  <si>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</si>
  <si>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</si>
  <si>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</si>
  <si>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</si>
  <si>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</si>
  <si>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</si>
  <si>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</si>
  <si>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</si>
  <si>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</si>
  <si>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</si>
  <si>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</si>
  <si>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</si>
  <si>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</si>
  <si>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</si>
  <si>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</si>
  <si>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</si>
  <si>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</si>
  <si>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</si>
  <si>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</si>
  <si>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</si>
  <si>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</si>
  <si>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</si>
  <si>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</si>
  <si>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</si>
  <si>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</si>
  <si>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</si>
  <si>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</si>
  <si>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</si>
  <si>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</si>
  <si>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</si>
  <si>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</si>
  <si>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</si>
  <si>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</si>
  <si>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</si>
  <si>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</si>
  <si>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</si>
  <si>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</si>
  <si>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</si>
  <si>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</si>
  <si>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</si>
  <si>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</si>
  <si>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</si>
  <si>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</si>
  <si>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</si>
  <si>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</si>
  <si>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</si>
  <si>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</si>
  <si>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</si>
  <si>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</si>
  <si>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</si>
  <si>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</si>
  <si>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</si>
  <si>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</si>
  <si>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</si>
  <si>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</si>
  <si>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</si>
  <si>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</si>
  <si>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</si>
  <si>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</si>
  <si>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</si>
  <si>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</si>
  <si>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</si>
  <si>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</si>
  <si>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</si>
  <si>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</si>
  <si>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</si>
  <si>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</si>
  <si>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</si>
  <si>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</si>
  <si>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</si>
  <si>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</si>
  <si>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</si>
  <si>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</si>
  <si>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</si>
  <si>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</si>
  <si>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</si>
  <si>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</si>
  <si>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</si>
  <si>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</si>
  <si>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</si>
  <si>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</si>
  <si>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</si>
  <si>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</si>
  <si>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</si>
  <si>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</si>
  <si>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</si>
  <si>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</si>
  <si>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</si>
  <si>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</si>
  <si>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</si>
  <si>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</si>
  <si>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</si>
  <si>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</si>
  <si>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</si>
  <si>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</si>
  <si>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</si>
  <si>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</si>
  <si>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</si>
  <si>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</si>
  <si>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</si>
  <si>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</si>
  <si>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</si>
  <si>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</si>
  <si>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</si>
  <si>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</si>
  <si>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</si>
  <si>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</si>
  <si>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</si>
  <si>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</si>
  <si>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</si>
  <si>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</si>
  <si>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</si>
  <si>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</si>
  <si>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</si>
  <si>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</si>
  <si>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</si>
  <si>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</si>
  <si>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</si>
  <si>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</si>
  <si>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</si>
  <si>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</si>
  <si>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</si>
  <si>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</si>
  <si>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</si>
  <si>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</si>
  <si>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</si>
  <si>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</si>
  <si>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</si>
  <si>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</si>
  <si>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</si>
  <si>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</si>
  <si>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</si>
  <si>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</si>
  <si>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</si>
  <si>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</si>
  <si>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</si>
  <si>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</si>
  <si>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</si>
  <si>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</si>
  <si>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</si>
  <si>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</si>
  <si>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</si>
  <si>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</si>
  <si>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</si>
  <si>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</si>
  <si>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</si>
  <si>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</si>
  <si>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</si>
  <si>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</si>
  <si>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</si>
  <si>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</si>
  <si>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</si>
  <si>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</si>
  <si>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</si>
  <si>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</si>
  <si>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</si>
  <si>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</si>
  <si>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</si>
  <si>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</si>
  <si>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</si>
  <si>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</si>
  <si>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</si>
  <si>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</si>
  <si>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</si>
  <si>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</si>
  <si>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</si>
  <si>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</si>
  <si>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</si>
  <si>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</si>
  <si>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</si>
  <si>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</si>
  <si>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</si>
  <si>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</si>
  <si>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</si>
  <si>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</si>
  <si>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</si>
  <si>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</si>
  <si>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</si>
  <si>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</si>
  <si>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</si>
  <si>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</si>
  <si>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</si>
  <si>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</si>
  <si>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</si>
  <si>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</si>
  <si>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</si>
  <si>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</si>
  <si>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</si>
  <si>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</si>
  <si>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</si>
  <si>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</si>
  <si>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</si>
  <si>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</si>
  <si>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</si>
  <si>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</si>
  <si>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</si>
  <si>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</si>
  <si>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</si>
  <si>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</si>
  <si>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</si>
  <si>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</si>
  <si>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</si>
  <si>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</si>
  <si>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</si>
  <si>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</si>
  <si>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</si>
  <si>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</si>
  <si>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</si>
  <si>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</si>
  <si>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</si>
  <si>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</si>
  <si>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</si>
  <si>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</si>
  <si>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</si>
  <si>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</si>
  <si>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</si>
  <si>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</si>
  <si>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</si>
  <si>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</si>
  <si>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</si>
  <si>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</si>
  <si>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</si>
  <si>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</si>
  <si>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</si>
  <si>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</si>
  <si>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</si>
  <si>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</si>
  <si>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</si>
  <si>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</si>
  <si>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</si>
  <si>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</si>
  <si>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</si>
  <si>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</si>
  <si>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</si>
  <si>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</si>
  <si>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</si>
  <si>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</si>
  <si>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</si>
  <si>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</si>
  <si>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</si>
  <si>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</si>
  <si>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</si>
  <si>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</si>
  <si>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</si>
  <si>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</si>
  <si>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</si>
  <si>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</si>
  <si>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</si>
  <si>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</si>
  <si>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</si>
  <si>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</si>
  <si>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</si>
  <si>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</si>
  <si>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</si>
  <si>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</si>
  <si>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</si>
  <si>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</si>
  <si>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</si>
  <si>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</si>
  <si>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</si>
  <si>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</si>
  <si>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</si>
  <si>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</si>
  <si>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</si>
  <si>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</si>
  <si>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</si>
  <si>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</si>
  <si>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</si>
  <si>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</si>
  <si>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</si>
  <si>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</si>
  <si>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</si>
  <si>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</si>
  <si>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</si>
  <si>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</si>
  <si>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</si>
  <si>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</si>
  <si>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</si>
  <si>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</si>
  <si>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</si>
  <si>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</si>
  <si>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</si>
  <si>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</si>
  <si>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</si>
  <si>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</si>
  <si>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</si>
  <si>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</si>
  <si>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</si>
  <si>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</si>
  <si>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</si>
  <si>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</si>
  <si>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</si>
  <si>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</si>
  <si>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</si>
  <si>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</si>
  <si>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</si>
  <si>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</si>
  <si>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</si>
  <si>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</si>
  <si>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</si>
  <si>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</si>
  <si>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</si>
  <si>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</si>
  <si>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</si>
  <si>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</si>
  <si>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</si>
  <si>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</si>
  <si>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</si>
  <si>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</si>
  <si>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</si>
  <si>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</si>
  <si>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</si>
  <si>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</si>
  <si>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</si>
  <si>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</si>
  <si>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</si>
  <si>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</si>
  <si>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</si>
  <si>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</si>
  <si>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</si>
  <si>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</si>
  <si>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</si>
  <si>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</si>
  <si>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</si>
  <si>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</si>
  <si>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</si>
  <si>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</si>
  <si>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</si>
  <si>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</si>
  <si>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</si>
  <si>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</si>
  <si>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</si>
  <si>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</si>
  <si>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</si>
  <si>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</si>
  <si>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</si>
  <si>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</si>
  <si>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</si>
  <si>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</si>
  <si>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</si>
  <si>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</si>
  <si>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</si>
  <si>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</si>
  <si>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</si>
  <si>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</si>
  <si>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</si>
  <si>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</si>
  <si>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</si>
  <si>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</si>
  <si>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</si>
  <si>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</si>
  <si>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</si>
  <si>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</si>
  <si>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</si>
  <si>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</si>
  <si>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</si>
  <si>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</si>
  <si>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</si>
  <si>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</si>
  <si>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</si>
  <si>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</si>
  <si>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</si>
  <si>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</si>
  <si>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</si>
  <si>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</si>
  <si>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</si>
  <si>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</si>
  <si>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</si>
  <si>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</si>
  <si>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</si>
  <si>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</si>
  <si>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</si>
  <si>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</si>
  <si>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</si>
  <si>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</si>
  <si>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</si>
  <si>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</si>
  <si>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</si>
  <si>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</si>
  <si>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</si>
  <si>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</si>
  <si>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</si>
  <si>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</si>
  <si>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</si>
  <si>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</si>
  <si>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</si>
  <si>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</si>
  <si>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</si>
  <si>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</si>
  <si>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</si>
  <si>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</si>
  <si>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</si>
  <si>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</si>
  <si>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</si>
  <si>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</si>
  <si>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</si>
  <si>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</si>
  <si>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</si>
  <si>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</si>
  <si>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</si>
  <si>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</si>
  <si>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</si>
  <si>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</si>
  <si>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</si>
  <si>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</si>
  <si>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</si>
  <si>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</si>
  <si>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</si>
  <si>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</si>
  <si>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</si>
  <si>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</si>
  <si>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</si>
  <si>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</si>
  <si>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</si>
  <si>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</si>
  <si>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</si>
  <si>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</si>
  <si>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</si>
  <si>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</si>
  <si>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</si>
  <si>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</si>
  <si>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</si>
  <si>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</si>
  <si>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</si>
  <si>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</si>
  <si>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</si>
  <si>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</si>
  <si>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</si>
  <si>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</si>
  <si>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</si>
  <si>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</si>
  <si>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</si>
  <si>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</si>
  <si>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</si>
  <si>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</si>
  <si>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</si>
  <si>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</si>
  <si>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</si>
  <si>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</si>
  <si>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</si>
  <si>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</si>
  <si>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</si>
  <si>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</si>
  <si>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</si>
  <si>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</si>
  <si>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</si>
  <si>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</si>
  <si>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</si>
  <si>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</si>
  <si>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</si>
  <si>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</si>
  <si>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</si>
  <si>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</si>
  <si>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</si>
  <si>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</si>
  <si>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</si>
  <si>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</si>
  <si>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</si>
  <si>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</si>
  <si>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</si>
  <si>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</si>
  <si>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</si>
  <si>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</si>
  <si>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</si>
  <si>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</si>
  <si>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</si>
  <si>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</si>
  <si>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</si>
  <si>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</si>
  <si>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</si>
  <si>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</si>
  <si>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</si>
  <si>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</si>
  <si>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</si>
  <si>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</si>
  <si>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</si>
  <si>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</si>
  <si>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</si>
  <si>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</si>
  <si>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</si>
  <si>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</si>
  <si>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</si>
  <si>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</si>
  <si>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</si>
  <si>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</si>
  <si>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</si>
  <si>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</si>
  <si>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</si>
  <si>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</si>
  <si>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</si>
  <si>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</si>
  <si>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</si>
  <si>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</si>
  <si>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</si>
  <si>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</si>
  <si>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</si>
  <si>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</si>
  <si>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</si>
  <si>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</si>
  <si>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</si>
  <si>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</si>
  <si>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</si>
  <si>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</si>
  <si>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</si>
  <si>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</si>
  <si>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</si>
  <si>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</si>
  <si>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</si>
  <si>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</si>
  <si>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</si>
  <si>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</si>
  <si>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</si>
  <si>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</si>
  <si>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</si>
  <si>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</si>
  <si>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</si>
  <si>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</si>
  <si>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</si>
  <si>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</si>
  <si>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</si>
  <si>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</si>
  <si>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</si>
  <si>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</si>
  <si>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</si>
  <si>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</si>
  <si>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</si>
  <si>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</si>
  <si>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</si>
  <si>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</si>
  <si>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</si>
  <si>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</si>
  <si>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</si>
  <si>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</si>
  <si>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</si>
  <si>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</si>
  <si>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</si>
  <si>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</si>
  <si>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</si>
  <si>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</si>
  <si>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</si>
  <si>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</si>
  <si>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</si>
  <si>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</si>
  <si>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</si>
  <si>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</si>
  <si>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</si>
  <si>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</si>
  <si>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</si>
  <si>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</si>
  <si>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</si>
  <si>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</si>
  <si>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</si>
  <si>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</si>
  <si>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</si>
  <si>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</si>
  <si>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</si>
  <si>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</si>
  <si>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</si>
  <si>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</si>
  <si>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</si>
  <si>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</si>
  <si>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</si>
  <si>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</si>
  <si>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</si>
  <si>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</si>
  <si>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</si>
  <si>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</si>
  <si>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</si>
  <si>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</si>
  <si>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</si>
  <si>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</si>
  <si>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</si>
  <si>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</si>
  <si>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</si>
  <si>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</si>
  <si>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</si>
  <si>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</si>
  <si>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</si>
  <si>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</si>
  <si>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</si>
  <si>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</si>
  <si>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</si>
  <si>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</si>
  <si>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</si>
  <si>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</si>
  <si>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</si>
  <si>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</si>
  <si>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</si>
  <si>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</si>
  <si>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</si>
  <si>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</si>
  <si>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</si>
  <si>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</si>
  <si>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</si>
  <si>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</si>
  <si>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</si>
  <si>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</si>
  <si>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</si>
  <si>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</si>
  <si>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</si>
  <si>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</si>
  <si>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</si>
  <si>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</si>
  <si>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</si>
  <si>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</si>
  <si>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</si>
  <si>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</si>
  <si>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</si>
  <si>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</si>
  <si>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</si>
  <si>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</si>
  <si>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</si>
  <si>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</si>
  <si>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</si>
  <si>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</si>
  <si>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</si>
  <si>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</si>
  <si>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</si>
  <si>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</si>
  <si>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</si>
  <si>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</si>
  <si>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</si>
  <si>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</si>
  <si>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</si>
  <si>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</si>
  <si>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</si>
  <si>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</si>
  <si>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</si>
  <si>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</si>
  <si>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</si>
  <si>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</si>
  <si>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</si>
  <si>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</si>
  <si>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</si>
  <si>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</si>
  <si>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</si>
  <si>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</si>
  <si>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</si>
  <si>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</si>
  <si>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</si>
  <si>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</si>
  <si>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</si>
  <si>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</si>
  <si>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</si>
  <si>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</si>
  <si>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</si>
  <si>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</si>
  <si>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</si>
  <si>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</si>
  <si>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</si>
  <si>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</si>
  <si>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</si>
  <si>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</si>
  <si>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</si>
  <si>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</si>
  <si>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</si>
  <si>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</si>
  <si>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</si>
  <si>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</si>
  <si>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</si>
  <si>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</si>
  <si>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</si>
  <si>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</si>
  <si>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</si>
  <si>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</si>
  <si>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</si>
  <si>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</si>
  <si>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</si>
  <si>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</si>
  <si>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</si>
  <si>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</si>
  <si>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</si>
  <si>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</si>
  <si>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</si>
  <si>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</si>
  <si>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</si>
  <si>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</si>
  <si>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</si>
  <si>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</si>
  <si>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</si>
  <si>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</si>
  <si>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</si>
  <si>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</si>
  <si>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</si>
  <si>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</si>
  <si>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</si>
  <si>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</si>
  <si>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</si>
  <si>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</si>
  <si>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</si>
  <si>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</si>
  <si>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</si>
  <si>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</si>
  <si>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</si>
  <si>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</si>
  <si>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</si>
  <si>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</si>
  <si>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</si>
  <si>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</si>
  <si>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</si>
  <si>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</si>
  <si>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</si>
  <si>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</si>
  <si>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</si>
  <si>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</si>
  <si>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</si>
  <si>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</si>
  <si>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</si>
  <si>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</si>
  <si>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</si>
  <si>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</si>
  <si>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</si>
  <si>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</si>
  <si>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</si>
  <si>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</si>
  <si>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</si>
  <si>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</si>
  <si>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</si>
  <si>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</si>
  <si>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</si>
  <si>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</si>
  <si>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</si>
  <si>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</si>
  <si>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</si>
  <si>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</si>
  <si>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</si>
  <si>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</si>
  <si>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</si>
  <si>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</si>
  <si>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</si>
  <si>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</si>
  <si>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</si>
  <si>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</si>
  <si>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</si>
  <si>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</si>
  <si>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</si>
  <si>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</si>
  <si>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</si>
  <si>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</si>
  <si>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</si>
  <si>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</si>
  <si>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</si>
  <si>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</si>
  <si>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</si>
  <si>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</si>
  <si>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</si>
  <si>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</si>
  <si>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</si>
  <si>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</si>
  <si>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</si>
  <si>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</si>
  <si>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</si>
  <si>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</si>
  <si>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</si>
  <si>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</si>
  <si>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</si>
  <si>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</si>
  <si>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</si>
  <si>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</si>
  <si>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</si>
  <si>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</si>
  <si>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</si>
  <si>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</si>
  <si>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</si>
  <si>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</si>
  <si>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</si>
  <si>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</si>
  <si>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</si>
  <si>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</si>
  <si>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</si>
  <si>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</si>
  <si>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</si>
  <si>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</si>
  <si>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</si>
  <si>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</si>
  <si>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</si>
  <si>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</si>
  <si>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</si>
  <si>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</si>
  <si>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</si>
  <si>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</si>
  <si>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</si>
  <si>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</si>
  <si>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</si>
  <si>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</si>
  <si>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</si>
  <si>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</si>
  <si>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</si>
  <si>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</si>
  <si>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</si>
  <si>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</si>
  <si>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</si>
  <si>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</si>
  <si>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</si>
  <si>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</si>
  <si>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</si>
  <si>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</si>
  <si>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</si>
  <si>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</si>
  <si>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</si>
  <si>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</si>
  <si>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</si>
  <si>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</si>
  <si>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</si>
  <si>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</si>
  <si>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</si>
  <si>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</si>
  <si>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</si>
  <si>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</si>
  <si>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</si>
  <si>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</si>
  <si>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</si>
  <si>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</si>
  <si>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</si>
  <si>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</si>
  <si>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</si>
  <si>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</si>
  <si>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</si>
  <si>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</si>
  <si>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</si>
  <si>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</si>
  <si>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</si>
  <si>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</si>
  <si>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</si>
  <si>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</si>
  <si>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</si>
  <si>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</si>
  <si>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</si>
  <si>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</si>
  <si>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</si>
  <si>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</si>
  <si>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</si>
  <si>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</si>
  <si>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</si>
  <si>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</si>
  <si>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</si>
  <si>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</si>
  <si>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</si>
  <si>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</si>
  <si>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</si>
  <si>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</si>
  <si>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</si>
  <si>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</si>
  <si>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</si>
  <si>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</si>
  <si>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</si>
  <si>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</si>
  <si>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</si>
  <si>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</si>
  <si>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</si>
  <si>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</si>
  <si>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</si>
  <si>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</si>
  <si>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</si>
  <si>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</si>
  <si>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</si>
  <si>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</si>
  <si>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</si>
  <si>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</si>
  <si>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</si>
  <si>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</si>
  <si>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</si>
  <si>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</si>
  <si>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</si>
  <si>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</si>
  <si>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</si>
  <si>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</si>
  <si>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</si>
  <si>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</si>
  <si>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</si>
  <si>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</si>
  <si>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</si>
  <si>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</si>
  <si>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</si>
  <si>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</si>
  <si>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</si>
  <si>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</si>
  <si>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</si>
  <si>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</si>
  <si>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</si>
  <si>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</si>
  <si>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</si>
  <si>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</si>
  <si>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</si>
  <si>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</si>
  <si>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</si>
  <si>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</si>
  <si>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</si>
  <si>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</si>
  <si>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</si>
  <si>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</si>
  <si>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</si>
  <si>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</si>
  <si>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</si>
  <si>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</si>
  <si>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</si>
  <si>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</si>
  <si>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</si>
  <si>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</si>
  <si>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</si>
  <si>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</si>
  <si>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</si>
  <si>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</si>
  <si>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</si>
  <si>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</si>
  <si>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</si>
  <si>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</si>
  <si>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</si>
  <si>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</si>
  <si>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</si>
  <si>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</si>
  <si>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</si>
  <si>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</si>
  <si>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</si>
  <si>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</si>
  <si>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</si>
  <si>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</si>
  <si>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</si>
  <si>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</si>
  <si>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</si>
  <si>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</si>
  <si>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</si>
  <si>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</si>
  <si>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</si>
  <si>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</si>
  <si>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</si>
  <si>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</si>
  <si>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</si>
  <si>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</si>
  <si>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</si>
  <si>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</si>
  <si>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</si>
  <si>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</si>
  <si>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</si>
  <si>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</si>
  <si>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</si>
  <si>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</si>
  <si>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</si>
  <si>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</si>
  <si>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</si>
  <si>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</si>
  <si>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</si>
  <si>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</si>
  <si>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</si>
  <si>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</si>
  <si>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</si>
  <si>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</si>
  <si>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</si>
  <si>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</si>
  <si>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</si>
  <si>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</si>
  <si>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</si>
  <si>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</si>
  <si>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</si>
  <si>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</si>
  <si>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</si>
  <si>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</si>
  <si>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</si>
  <si>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</si>
  <si>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</si>
  <si>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</si>
  <si>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</si>
  <si>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</si>
  <si>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</si>
  <si>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</si>
  <si>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</si>
  <si>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</si>
  <si>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</si>
  <si>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</si>
  <si>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</si>
  <si>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</si>
  <si>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</si>
  <si>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</si>
  <si>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</si>
  <si>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</si>
  <si>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</si>
  <si>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</si>
  <si>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</si>
  <si>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</si>
  <si>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</si>
  <si>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</si>
  <si>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</si>
  <si>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</si>
  <si>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</si>
  <si>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</si>
  <si>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</si>
  <si>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</si>
  <si>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</si>
  <si>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</si>
  <si>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</si>
  <si>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</si>
  <si>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</si>
  <si>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</si>
  <si>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</si>
  <si>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</si>
  <si>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</si>
  <si>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</si>
  <si>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</si>
  <si>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</si>
  <si>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</si>
  <si>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</si>
  <si>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</si>
  <si>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</si>
  <si>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</si>
  <si>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</si>
  <si>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</si>
  <si>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</si>
  <si>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</si>
  <si>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</si>
  <si>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</si>
  <si>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</si>
  <si>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</si>
  <si>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</si>
  <si>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</si>
  <si>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</si>
  <si>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</si>
  <si>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</si>
  <si>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</si>
  <si>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</si>
  <si>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</si>
  <si>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</si>
  <si>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</si>
  <si>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</si>
  <si>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</si>
  <si>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</si>
  <si>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</si>
  <si>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</si>
  <si>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</si>
  <si>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</si>
  <si>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</si>
  <si>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</si>
  <si>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</si>
  <si>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</si>
  <si>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</si>
  <si>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</si>
  <si>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</si>
  <si>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</si>
  <si>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</si>
  <si>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</si>
  <si>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</si>
  <si>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</si>
  <si>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</si>
  <si>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</si>
  <si>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</si>
  <si>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</si>
  <si>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</si>
  <si>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</si>
  <si>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</si>
  <si>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</si>
  <si>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</si>
  <si>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</si>
  <si>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</si>
  <si>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</si>
  <si>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</si>
  <si>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</si>
  <si>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</si>
  <si>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</si>
  <si>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</si>
  <si>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</si>
  <si>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</si>
  <si>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</si>
  <si>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</si>
  <si>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</si>
  <si>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</si>
  <si>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</si>
  <si>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</si>
  <si>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</si>
  <si>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</si>
  <si>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</si>
  <si>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</si>
  <si>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</si>
  <si>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</si>
  <si>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</si>
  <si>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</si>
  <si>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</si>
  <si>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</si>
  <si>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</si>
  <si>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</si>
  <si>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</si>
  <si>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</si>
  <si>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</si>
  <si>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</si>
  <si>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</si>
  <si>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</si>
  <si>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</si>
  <si>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</si>
  <si>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</si>
  <si>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</si>
  <si>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</si>
  <si>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</si>
  <si>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</si>
  <si>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</si>
  <si>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</si>
  <si>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</si>
  <si>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</si>
  <si>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</si>
  <si>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</si>
  <si>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</si>
  <si>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</si>
  <si>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</si>
  <si>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</si>
  <si>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</si>
  <si>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</si>
  <si>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</si>
  <si>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</si>
  <si>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</si>
  <si>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</si>
  <si>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</si>
  <si>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</si>
  <si>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</si>
  <si>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</si>
  <si>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</si>
  <si>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</si>
  <si>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</si>
  <si>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</si>
  <si>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</si>
  <si>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</si>
  <si>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</si>
  <si>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</si>
  <si>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</si>
  <si>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</si>
  <si>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</si>
  <si>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</si>
  <si>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</si>
  <si>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</si>
  <si>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</si>
  <si>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</si>
  <si>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</si>
  <si>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</si>
  <si>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</si>
  <si>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</si>
  <si>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</si>
  <si>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</si>
  <si>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</si>
  <si>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</si>
  <si>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</si>
  <si>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</si>
  <si>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</si>
  <si>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</si>
  <si>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</si>
  <si>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</si>
  <si>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</si>
  <si>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</si>
  <si>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</si>
  <si>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</si>
  <si>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</si>
  <si>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</si>
  <si>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</si>
  <si>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</si>
  <si>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</si>
  <si>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</si>
  <si>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</si>
  <si>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</si>
  <si>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</si>
  <si>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</si>
  <si>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</si>
  <si>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</si>
  <si>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</si>
  <si>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</si>
  <si>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</si>
  <si>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</si>
  <si>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</si>
  <si>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</si>
  <si>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</si>
  <si>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</si>
  <si>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</si>
  <si>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</si>
  <si>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</si>
  <si>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</si>
  <si>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</si>
  <si>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</si>
  <si>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</si>
  <si>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</si>
  <si>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</si>
  <si>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</si>
  <si>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</si>
  <si>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</si>
  <si>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</si>
  <si>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</si>
  <si>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</si>
  <si>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</si>
  <si>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</si>
  <si>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</si>
  <si>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</si>
  <si>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</si>
  <si>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</si>
  <si>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</si>
  <si>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</si>
  <si>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</si>
  <si>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</si>
  <si>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</si>
  <si>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</si>
  <si>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</si>
  <si>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</si>
  <si>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</si>
  <si>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</si>
  <si>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</si>
  <si>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</si>
  <si>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</si>
  <si>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</si>
  <si>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</si>
  <si>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</si>
  <si>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</si>
  <si>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</si>
  <si>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</si>
  <si>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</si>
  <si>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</si>
  <si>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</si>
  <si>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</si>
  <si>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</si>
  <si>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</si>
  <si>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</si>
  <si>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</si>
  <si>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</si>
  <si>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</si>
  <si>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</si>
  <si>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</si>
  <si>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</si>
  <si>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</si>
  <si>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</si>
  <si>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</si>
  <si>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</si>
  <si>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</si>
  <si>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</si>
  <si>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</si>
  <si>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</si>
  <si>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</si>
  <si>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</si>
  <si>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</si>
  <si>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</si>
  <si>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</si>
  <si>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</si>
  <si>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</si>
  <si>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</si>
  <si>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</si>
  <si>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</si>
  <si>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</si>
  <si>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</si>
  <si>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</si>
  <si>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</si>
  <si>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</si>
  <si>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</si>
  <si>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</si>
  <si>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</si>
  <si>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</si>
  <si>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</si>
  <si>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</si>
  <si>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</si>
  <si>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</si>
  <si>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</si>
  <si>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</si>
  <si>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</si>
  <si>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</si>
  <si>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</si>
  <si>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</si>
  <si>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</si>
  <si>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</si>
  <si>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</si>
  <si>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</si>
  <si>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</si>
  <si>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</si>
  <si>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</si>
  <si>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</si>
  <si>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</si>
  <si>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</si>
  <si>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</si>
  <si>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</si>
  <si>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</si>
  <si>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</si>
  <si>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</si>
  <si>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</si>
  <si>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</si>
  <si>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</si>
  <si>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</si>
  <si>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</si>
  <si>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</si>
  <si>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</si>
  <si>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</si>
  <si>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</si>
  <si>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</si>
  <si>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</si>
  <si>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</si>
  <si>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</si>
  <si>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</si>
  <si>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</si>
  <si>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</si>
  <si>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</si>
  <si>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</si>
  <si>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</si>
  <si>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</si>
  <si>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</si>
  <si>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</si>
  <si>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</si>
  <si>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</si>
  <si>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</si>
  <si>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</si>
  <si>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</si>
  <si>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</si>
  <si>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</si>
  <si>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</si>
  <si>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</si>
  <si>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</si>
  <si>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</si>
  <si>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</si>
  <si>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</si>
  <si>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</si>
  <si>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</si>
  <si>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</si>
  <si>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</si>
  <si>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</si>
  <si>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</si>
  <si>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</si>
  <si>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</si>
  <si>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</si>
  <si>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</si>
  <si>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</si>
  <si>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</si>
  <si>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</si>
  <si>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</si>
  <si>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</si>
  <si>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</si>
  <si>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</si>
  <si>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</si>
  <si>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</si>
  <si>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</si>
  <si>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</si>
  <si>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</si>
  <si>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</si>
  <si>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</si>
  <si>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</si>
  <si>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</si>
  <si>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</si>
  <si>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</si>
  <si>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</si>
  <si>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</si>
  <si>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</si>
  <si>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</si>
  <si>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</si>
  <si>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</si>
  <si>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</si>
  <si>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</si>
  <si>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</si>
  <si>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</si>
  <si>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</si>
  <si>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</si>
  <si>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</si>
  <si>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</si>
  <si>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</si>
  <si>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</si>
  <si>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</si>
  <si>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</si>
  <si>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</si>
  <si>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</si>
  <si>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</si>
  <si>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</si>
  <si>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</si>
  <si>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</si>
  <si>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</si>
  <si>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</si>
  <si>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</si>
  <si>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</si>
  <si>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</si>
  <si>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</si>
  <si>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</si>
  <si>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</si>
  <si>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</si>
  <si>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</si>
  <si>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</si>
  <si>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</si>
  <si>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</si>
  <si>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</si>
  <si>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</si>
  <si>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</si>
  <si>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</si>
  <si>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</si>
  <si>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</si>
  <si>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</si>
  <si>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</si>
  <si>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</si>
  <si>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</si>
  <si>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</si>
  <si>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</si>
  <si>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</si>
  <si>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</si>
  <si>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</si>
  <si>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</si>
  <si>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</si>
  <si>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</si>
  <si>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</si>
  <si>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</si>
  <si>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</si>
  <si>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</si>
  <si>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</si>
  <si>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</si>
  <si>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</si>
  <si>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</si>
  <si>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</si>
  <si>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</si>
  <si>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</si>
  <si>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</si>
  <si>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</si>
  <si>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</si>
  <si>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</si>
  <si>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</si>
  <si>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</si>
  <si>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</si>
  <si>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</si>
  <si>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</si>
  <si>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</si>
  <si>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</si>
  <si>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</si>
  <si>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</si>
  <si>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</si>
  <si>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</si>
  <si>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</si>
  <si>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</si>
  <si>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</si>
  <si>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</si>
  <si>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</si>
  <si>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</si>
  <si>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</si>
  <si>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</si>
  <si>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</si>
  <si>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</si>
  <si>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</si>
  <si>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</si>
  <si>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</si>
  <si>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</si>
  <si>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</si>
  <si>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</si>
  <si>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</si>
  <si>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</si>
  <si>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</si>
  <si>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</si>
  <si>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</si>
  <si>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</si>
  <si>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</si>
  <si>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</si>
  <si>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</si>
  <si>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</si>
  <si>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</si>
  <si>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</si>
  <si>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</si>
  <si>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</si>
  <si>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</si>
  <si>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</si>
  <si>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</si>
  <si>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</si>
  <si>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</si>
  <si>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</si>
  <si>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</si>
  <si>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</si>
  <si>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</si>
  <si>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</si>
  <si>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</si>
  <si>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</si>
  <si>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</si>
  <si>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</si>
  <si>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</si>
  <si>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</si>
  <si>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</si>
  <si>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</si>
  <si>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</si>
  <si>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</si>
  <si>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</si>
  <si>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</si>
  <si>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</si>
  <si>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</si>
  <si>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</si>
  <si>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</si>
  <si>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</si>
  <si>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</si>
  <si>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</si>
  <si>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</si>
  <si>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</si>
  <si>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</si>
  <si>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</si>
  <si>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</si>
  <si>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</si>
  <si>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</si>
  <si>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</si>
  <si>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</si>
  <si>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</si>
  <si>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</si>
  <si>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</si>
  <si>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</si>
  <si>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</si>
  <si>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</si>
  <si>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</si>
  <si>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</si>
  <si>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</si>
  <si>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</si>
  <si>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</si>
  <si>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</si>
  <si>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</si>
  <si>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</si>
  <si>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</si>
  <si>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</si>
  <si>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</si>
  <si>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</si>
  <si>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</si>
  <si>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</si>
  <si>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</si>
  <si>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</si>
  <si>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</si>
  <si>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</si>
  <si>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</si>
  <si>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</si>
  <si>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</si>
  <si>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</si>
  <si>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</si>
  <si>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</si>
  <si>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</si>
  <si>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</si>
  <si>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</si>
  <si>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</si>
  <si>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</si>
  <si>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</si>
  <si>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</si>
  <si>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</si>
  <si>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</si>
  <si>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</si>
  <si>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</si>
  <si>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</si>
  <si>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</si>
  <si>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</si>
  <si>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</si>
  <si>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</si>
  <si>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</si>
  <si>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</si>
  <si>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</si>
  <si>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</si>
  <si>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</si>
  <si>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</si>
  <si>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</si>
  <si>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</si>
  <si>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</si>
  <si>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</si>
  <si>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</si>
  <si>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</si>
  <si>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</si>
  <si>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</si>
  <si>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</si>
  <si>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</si>
  <si>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</si>
  <si>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</si>
  <si>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</si>
  <si>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</si>
  <si>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</si>
  <si>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</si>
  <si>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</si>
  <si>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</si>
  <si>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</si>
  <si>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</si>
  <si>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</si>
  <si>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</si>
  <si>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</si>
  <si>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</si>
  <si>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</si>
  <si>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</si>
  <si>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</si>
  <si>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</si>
  <si>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</si>
  <si>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</si>
  <si>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</si>
  <si>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</si>
  <si>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</si>
  <si>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</si>
  <si>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</si>
  <si>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</si>
  <si>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</si>
  <si>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</si>
  <si>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</si>
  <si>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</si>
  <si>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</si>
  <si>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</si>
  <si>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</si>
  <si>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</si>
  <si>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</si>
  <si>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</si>
  <si>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</si>
  <si>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</si>
  <si>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</si>
  <si>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</si>
  <si>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</si>
  <si>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</si>
  <si>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</si>
  <si>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</si>
  <si>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</si>
  <si>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</si>
  <si>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</si>
  <si>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</si>
  <si>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</si>
  <si>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</si>
  <si>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</si>
  <si>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</si>
  <si>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</si>
  <si>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</si>
  <si>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</si>
  <si>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</si>
  <si>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</si>
  <si>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</si>
  <si>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</si>
  <si>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</si>
  <si>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</si>
  <si>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</si>
  <si>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</si>
  <si>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</si>
  <si>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</si>
  <si>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</si>
  <si>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</si>
  <si>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</si>
  <si>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</si>
  <si>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</si>
  <si>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</si>
  <si>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</si>
  <si>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</si>
  <si>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</si>
  <si>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</si>
  <si>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</si>
  <si>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</si>
  <si>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</si>
  <si>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</si>
  <si>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</si>
  <si>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</si>
  <si>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</si>
  <si>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</si>
  <si>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</si>
  <si>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</si>
  <si>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</si>
  <si>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</si>
  <si>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</si>
  <si>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</si>
  <si>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</si>
  <si>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</si>
  <si>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</si>
  <si>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</si>
  <si>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</si>
  <si>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</si>
  <si>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</si>
  <si>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</si>
  <si>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</si>
  <si>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</si>
  <si>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</si>
  <si>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</si>
  <si>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</si>
  <si>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</si>
  <si>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</si>
  <si>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</si>
  <si>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</si>
  <si>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</si>
  <si>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</si>
  <si>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</si>
  <si>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</si>
  <si>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</si>
  <si>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</si>
  <si>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</si>
  <si>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</si>
  <si>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</si>
  <si>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</si>
  <si>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</si>
  <si>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</si>
  <si>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</si>
  <si>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</si>
  <si>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</si>
  <si>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</si>
  <si>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</si>
  <si>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</si>
  <si>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</si>
  <si>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</si>
  <si>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</si>
  <si>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</si>
  <si>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</si>
  <si>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</si>
  <si>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</si>
  <si>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</si>
  <si>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</si>
  <si>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</si>
  <si>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</si>
  <si>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</si>
  <si>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</si>
  <si>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</si>
  <si>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</si>
  <si>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</si>
  <si>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</si>
  <si>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</si>
  <si>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</si>
  <si>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</si>
  <si>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</si>
  <si>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</si>
  <si>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</si>
  <si>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</si>
  <si>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</si>
  <si>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</si>
  <si>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</si>
  <si>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</si>
  <si>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</si>
  <si>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</si>
  <si>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</si>
  <si>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</si>
  <si>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</si>
  <si>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</si>
  <si>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</si>
  <si>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</si>
  <si>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</si>
  <si>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</si>
  <si>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</si>
  <si>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</si>
  <si>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</si>
  <si>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</si>
  <si>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</si>
  <si>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</si>
  <si>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</si>
  <si>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</si>
  <si>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</si>
  <si>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</si>
  <si>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</si>
  <si>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</si>
  <si>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</si>
  <si>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</si>
  <si>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</si>
  <si>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</si>
  <si>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</si>
  <si>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</si>
  <si>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</si>
  <si>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</si>
  <si>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</si>
  <si>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</si>
  <si>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</si>
  <si>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</si>
  <si>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</si>
  <si>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</si>
  <si>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</si>
  <si>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</si>
  <si>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</si>
  <si>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</si>
  <si>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</si>
  <si>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</si>
  <si>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</si>
  <si>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</si>
  <si>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</si>
  <si>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</si>
  <si>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</si>
  <si>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</si>
  <si>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</si>
  <si>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</si>
  <si>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</si>
  <si>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</si>
  <si>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</si>
  <si>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</si>
  <si>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</si>
  <si>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</si>
  <si>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</si>
  <si>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</si>
  <si>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</si>
  <si>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</si>
  <si>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</si>
  <si>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</si>
  <si>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</si>
  <si>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</si>
  <si>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</si>
  <si>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</si>
  <si>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</si>
  <si>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</si>
  <si>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</si>
  <si>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</si>
  <si>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</si>
  <si>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</si>
  <si>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</si>
  <si>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</si>
  <si>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</si>
  <si>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</si>
  <si>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</si>
  <si>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</si>
  <si>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</si>
  <si>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</si>
  <si>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</si>
  <si>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</si>
  <si>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</si>
  <si>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</si>
  <si>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</si>
  <si>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</si>
  <si>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</si>
  <si>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</si>
  <si>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</si>
  <si>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</si>
  <si>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</si>
  <si>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</si>
  <si>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</si>
  <si>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</si>
  <si>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</si>
  <si>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</si>
  <si>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</si>
  <si>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</si>
  <si>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</si>
  <si>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</si>
  <si>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</si>
  <si>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</si>
  <si>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</si>
  <si>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</si>
  <si>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</si>
  <si>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</si>
  <si>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</si>
  <si>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</si>
  <si>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</si>
  <si>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</si>
  <si>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</si>
  <si>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</si>
  <si>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</si>
  <si>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</si>
  <si>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</si>
  <si>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</si>
  <si>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</si>
  <si>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</si>
  <si>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</si>
  <si>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</si>
  <si>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</si>
  <si>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</si>
  <si>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</si>
  <si>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</si>
  <si>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</si>
  <si>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</si>
  <si>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</si>
  <si>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</si>
  <si>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</si>
  <si>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</si>
  <si>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</si>
  <si>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</si>
  <si>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</si>
  <si>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</si>
  <si>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</si>
  <si>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</si>
  <si>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</si>
  <si>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</si>
  <si>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</si>
  <si>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</si>
  <si>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</si>
  <si>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</si>
  <si>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</si>
  <si>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</si>
  <si>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</si>
  <si>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</si>
  <si>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</si>
  <si>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</si>
  <si>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</si>
  <si>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</si>
  <si>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</si>
  <si>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</si>
  <si>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</si>
  <si>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</si>
  <si>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</si>
  <si>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</si>
  <si>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</si>
  <si>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</si>
  <si>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</si>
  <si>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</si>
  <si>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</si>
  <si>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</si>
  <si>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</si>
  <si>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</si>
  <si>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</si>
  <si>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</si>
  <si>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</si>
  <si>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</si>
  <si>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</si>
  <si>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</si>
  <si>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</si>
  <si>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</si>
  <si>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</si>
  <si>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</si>
  <si>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</si>
  <si>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</si>
  <si>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</si>
  <si>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</si>
  <si>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</si>
  <si>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</si>
  <si>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</si>
  <si>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</si>
  <si>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</si>
  <si>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</si>
  <si>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</si>
  <si>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</si>
  <si>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</si>
  <si>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</si>
  <si>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</si>
  <si>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</si>
  <si>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</si>
  <si>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</si>
  <si>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</si>
  <si>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</si>
  <si>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</si>
  <si>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</si>
  <si>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</si>
  <si>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</si>
  <si>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</si>
  <si>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</si>
  <si>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</si>
  <si>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</si>
  <si>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</si>
  <si>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</si>
  <si>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</si>
  <si>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</si>
  <si>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</si>
  <si>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</si>
  <si>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</si>
  <si>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</si>
  <si>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</si>
  <si>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</si>
  <si>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</si>
  <si>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</si>
  <si>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</si>
  <si>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</si>
  <si>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</si>
  <si>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</si>
  <si>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</si>
  <si>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</si>
  <si>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</si>
  <si>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</si>
  <si>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</si>
  <si>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</si>
  <si>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</si>
  <si>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</si>
  <si>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</si>
  <si>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</si>
  <si>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</si>
  <si>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</si>
  <si>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</si>
  <si>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</si>
  <si>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</si>
  <si>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</si>
  <si>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</si>
  <si>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</si>
  <si>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</si>
  <si>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</si>
  <si>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</si>
  <si>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</si>
  <si>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</si>
  <si>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</si>
  <si>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</si>
  <si>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</si>
  <si>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</si>
  <si>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</si>
  <si>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</si>
  <si>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</si>
  <si>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</si>
  <si>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</si>
  <si>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</si>
  <si>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</si>
  <si>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</si>
  <si>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</si>
  <si>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</si>
  <si>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</si>
  <si>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</si>
  <si>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</si>
  <si>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</si>
  <si>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</si>
  <si>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</si>
  <si>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</si>
  <si>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</si>
  <si>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</si>
  <si>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</si>
  <si>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</si>
  <si>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</si>
  <si>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</si>
  <si>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</si>
  <si>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</si>
  <si>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</si>
  <si>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</si>
  <si>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</si>
  <si>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</si>
  <si>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</si>
  <si>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</si>
  <si>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</si>
  <si>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</si>
  <si>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</si>
  <si>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</si>
  <si>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</si>
  <si>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</si>
  <si>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</si>
  <si>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</si>
  <si>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</si>
  <si>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</si>
  <si>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</si>
  <si>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</si>
  <si>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</si>
  <si>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</si>
  <si>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</si>
  <si>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</si>
  <si>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</si>
  <si>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</si>
  <si>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</si>
  <si>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</si>
  <si>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</si>
  <si>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</si>
  <si>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</si>
  <si>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</si>
  <si>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</si>
  <si>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</si>
  <si>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</si>
  <si>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</si>
  <si>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</si>
  <si>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</si>
  <si>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</si>
  <si>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</si>
  <si>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</si>
  <si>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</si>
  <si>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</si>
  <si>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</si>
  <si>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</si>
  <si>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</si>
  <si>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</si>
  <si>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</si>
  <si>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</si>
  <si>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</si>
  <si>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</si>
  <si>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</si>
  <si>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</si>
  <si>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</si>
  <si>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</si>
  <si>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</si>
  <si>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</si>
  <si>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</si>
  <si>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</si>
  <si>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</si>
  <si>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</si>
  <si>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</si>
  <si>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</si>
  <si>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</si>
  <si>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</si>
  <si>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</si>
  <si>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</si>
  <si>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</si>
  <si>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</si>
  <si>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</si>
  <si>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</si>
  <si>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</si>
  <si>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</si>
  <si>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</si>
  <si>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</si>
  <si>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</si>
  <si>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</si>
  <si>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</si>
  <si>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</si>
  <si>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</si>
  <si>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</si>
  <si>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</si>
  <si>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</si>
  <si>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</si>
  <si>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</si>
  <si>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</si>
  <si>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</si>
  <si>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</si>
  <si>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</si>
  <si>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</si>
  <si>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</si>
  <si>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</si>
  <si>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</si>
  <si>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</si>
  <si>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</si>
  <si>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</si>
  <si>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</si>
  <si>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</si>
  <si>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</si>
  <si>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</si>
  <si>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</si>
  <si>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</si>
  <si>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</si>
  <si>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</si>
  <si>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</si>
  <si>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</si>
  <si>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</si>
  <si>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</si>
  <si>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</si>
  <si>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</si>
  <si>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</si>
  <si>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</si>
  <si>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</si>
  <si>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</si>
  <si>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</si>
  <si>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</si>
  <si>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</si>
  <si>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</si>
  <si>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</si>
  <si>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</si>
  <si>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</si>
  <si>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</si>
  <si>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</si>
  <si>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</si>
  <si>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</si>
  <si>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</si>
  <si>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</si>
  <si>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</si>
  <si>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</si>
  <si>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</si>
  <si>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</si>
  <si>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</si>
  <si>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</si>
  <si>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</si>
  <si>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</si>
  <si>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</si>
  <si>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</si>
  <si>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</si>
  <si>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</si>
  <si>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</si>
  <si>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</si>
  <si>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</si>
  <si>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</si>
  <si>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</si>
  <si>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</si>
  <si>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</si>
  <si>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</si>
  <si>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</si>
  <si>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</si>
  <si>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</si>
  <si>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</si>
  <si>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</si>
  <si>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</si>
  <si>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</si>
  <si>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</si>
  <si>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</si>
  <si>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</si>
  <si>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</si>
  <si>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</si>
  <si>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</si>
  <si>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</si>
  <si>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</si>
  <si>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</si>
  <si>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</si>
  <si>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</si>
  <si>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</si>
  <si>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</si>
  <si>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</si>
  <si>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</si>
  <si>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</si>
  <si>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</si>
  <si>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</si>
  <si>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</si>
  <si>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</si>
  <si>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</si>
  <si>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</si>
  <si>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</si>
  <si>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</si>
  <si>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</si>
  <si>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</si>
  <si>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</si>
  <si>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</si>
  <si>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</si>
  <si>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</si>
  <si>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</si>
  <si>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</si>
  <si>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</si>
  <si>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</si>
  <si>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</si>
  <si>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</si>
  <si>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</si>
  <si>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</si>
  <si>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</si>
  <si>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</si>
  <si>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</si>
  <si>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</si>
  <si>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</si>
  <si>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</si>
  <si>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</si>
  <si>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</si>
  <si>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</si>
  <si>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</si>
  <si>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</si>
  <si>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</si>
  <si>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</si>
  <si>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</si>
  <si>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</si>
  <si>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</si>
  <si>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</si>
  <si>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</si>
  <si>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</si>
  <si>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</si>
  <si>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</si>
  <si>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</si>
  <si>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</si>
  <si>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</si>
  <si>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</si>
  <si>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</si>
  <si>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</si>
  <si>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</si>
  <si>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</si>
  <si>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</si>
  <si>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</si>
  <si>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</si>
  <si>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</si>
  <si>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</si>
  <si>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</si>
  <si>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</si>
  <si>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</si>
  <si>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</si>
  <si>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</si>
  <si>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</si>
  <si>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</si>
  <si>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</si>
  <si>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</si>
  <si>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</si>
  <si>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</si>
  <si>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</si>
  <si>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</si>
  <si>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</si>
  <si>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</si>
  <si>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</si>
  <si>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</si>
  <si>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</si>
  <si>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</si>
  <si>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</si>
  <si>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</si>
  <si>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</si>
  <si>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</si>
  <si>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</si>
  <si>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</si>
  <si>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</si>
  <si>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</si>
  <si>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</si>
  <si>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</si>
  <si>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</si>
  <si>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</si>
  <si>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</si>
  <si>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</si>
  <si>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</si>
  <si>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</si>
  <si>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</si>
  <si>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</si>
  <si>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</si>
  <si>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</si>
  <si>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</si>
  <si>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</si>
  <si>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</si>
  <si>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</si>
  <si>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</si>
  <si>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</si>
  <si>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</si>
  <si>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</si>
  <si>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</si>
  <si>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</si>
  <si>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</si>
  <si>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</si>
  <si>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</si>
  <si>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</si>
  <si>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</si>
  <si>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</si>
  <si>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</si>
  <si>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</si>
  <si>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</si>
  <si>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</si>
  <si>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</si>
  <si>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</si>
  <si>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</si>
  <si>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</si>
  <si>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</si>
  <si>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</si>
  <si>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</si>
  <si>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</si>
  <si>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</si>
  <si>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</si>
  <si>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</si>
  <si>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</si>
  <si>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</si>
  <si>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</si>
  <si>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</si>
  <si>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</si>
  <si>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</si>
  <si>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</si>
  <si>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</si>
  <si>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</si>
  <si>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</si>
  <si>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</si>
  <si>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</si>
  <si>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</si>
  <si>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</si>
  <si>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</si>
  <si>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</si>
  <si>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</si>
  <si>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</si>
  <si>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</si>
  <si>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</si>
  <si>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</si>
  <si>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</si>
  <si>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</si>
  <si>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</si>
  <si>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</si>
  <si>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</si>
  <si>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</si>
  <si>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</si>
  <si>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</si>
  <si>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</si>
  <si>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</si>
  <si>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</si>
  <si>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</si>
  <si>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</si>
  <si>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</si>
  <si>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</si>
  <si>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</si>
  <si>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</si>
  <si>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</si>
  <si>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</si>
  <si>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</si>
  <si>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</si>
  <si>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</si>
  <si>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</si>
  <si>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</si>
  <si>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</si>
  <si>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</si>
  <si>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</si>
  <si>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</si>
  <si>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</si>
  <si>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</si>
  <si>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</si>
  <si>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</si>
  <si>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</si>
  <si>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</si>
  <si>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</si>
  <si>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</si>
  <si>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</si>
  <si>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</si>
  <si>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</si>
  <si>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</si>
  <si>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</si>
  <si>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</si>
  <si>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</si>
  <si>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</si>
  <si>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</si>
  <si>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</si>
  <si>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</si>
  <si>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</si>
  <si>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</si>
  <si>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</si>
  <si>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</si>
  <si>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</si>
  <si>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</si>
  <si>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</si>
  <si>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</si>
  <si>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</si>
  <si>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</si>
  <si>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</si>
  <si>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</si>
  <si>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</si>
  <si>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</si>
  <si>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</si>
  <si>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</si>
  <si>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</si>
  <si>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</si>
  <si>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</si>
  <si>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</si>
  <si>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</si>
  <si>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</si>
  <si>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</si>
  <si>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</si>
  <si>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</si>
  <si>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</si>
  <si>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</si>
  <si>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</si>
  <si>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</si>
  <si>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</si>
  <si>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</si>
  <si>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</si>
  <si>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</si>
  <si>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</si>
  <si>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</si>
  <si>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</si>
  <si>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</si>
  <si>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</si>
  <si>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</si>
  <si>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</si>
  <si>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</si>
  <si>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</si>
  <si>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</si>
  <si>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</si>
  <si>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</si>
  <si>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</si>
  <si>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</si>
  <si>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</si>
  <si>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</si>
  <si>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</si>
  <si>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</si>
  <si>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</si>
  <si>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</si>
  <si>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</si>
  <si>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</si>
  <si>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</si>
  <si>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</si>
  <si>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</si>
  <si>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</si>
  <si>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</si>
  <si>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</si>
  <si>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</si>
  <si>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</si>
  <si>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</si>
  <si>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</si>
  <si>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</si>
  <si>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</si>
  <si>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</si>
  <si>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</si>
  <si>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</si>
  <si>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</si>
  <si>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</si>
  <si>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</si>
  <si>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</si>
  <si>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</si>
  <si>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</si>
  <si>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</si>
  <si>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</si>
  <si>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</si>
  <si>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</si>
  <si>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</si>
  <si>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</si>
  <si>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</si>
  <si>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</si>
  <si>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</si>
  <si>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</si>
  <si>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</si>
  <si>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</si>
  <si>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</si>
  <si>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</si>
  <si>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</si>
  <si>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</si>
  <si>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</si>
  <si>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</si>
  <si>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</si>
  <si>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</si>
  <si>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</si>
  <si>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</si>
  <si>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</si>
  <si>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</si>
  <si>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</si>
  <si>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</si>
  <si>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</si>
  <si>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</si>
  <si>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</si>
  <si>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</si>
  <si>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</si>
  <si>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</si>
  <si>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</si>
  <si>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</si>
  <si>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</si>
  <si>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</si>
  <si>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</si>
  <si>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</si>
  <si>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</si>
  <si>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</si>
  <si>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</si>
  <si>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</si>
  <si>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</si>
  <si>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</si>
  <si>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</si>
  <si>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</si>
  <si>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</si>
  <si>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</si>
  <si>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</si>
  <si>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</si>
  <si>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</si>
  <si>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</si>
  <si>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</si>
  <si>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</si>
  <si>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</si>
  <si>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</si>
  <si>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</si>
  <si>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</si>
  <si>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</si>
  <si>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</si>
  <si>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</si>
  <si>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</si>
  <si>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</si>
  <si>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</si>
  <si>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</si>
  <si>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</si>
  <si>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</si>
  <si>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</si>
  <si>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</si>
  <si>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</si>
  <si>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</si>
  <si>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</si>
  <si>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</si>
  <si>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</si>
  <si>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</si>
  <si>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</si>
  <si>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</si>
  <si>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</si>
  <si>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</si>
  <si>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</si>
  <si>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</si>
  <si>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</si>
  <si>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</si>
  <si>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</si>
  <si>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</si>
  <si>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</si>
  <si>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</si>
  <si>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</si>
  <si>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</si>
  <si>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</si>
  <si>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</si>
  <si>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</si>
  <si>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</si>
  <si>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</si>
  <si>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</si>
  <si>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</si>
  <si>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</si>
  <si>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</si>
  <si>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</si>
  <si>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</si>
  <si>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</si>
  <si>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</si>
  <si>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</si>
  <si>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</si>
  <si>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</si>
  <si>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</si>
  <si>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</si>
  <si>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</si>
  <si>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</si>
  <si>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</si>
  <si>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</si>
  <si>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</si>
  <si>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</si>
  <si>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</si>
  <si>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</si>
  <si>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</si>
  <si>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</si>
  <si>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</si>
  <si>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</si>
  <si>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</si>
  <si>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</si>
  <si>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</si>
  <si>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</si>
  <si>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</si>
  <si>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</si>
  <si>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</si>
  <si>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</si>
  <si>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</si>
  <si>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</si>
  <si>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</si>
  <si>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</si>
  <si>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</si>
  <si>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</si>
  <si>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</si>
  <si>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</si>
  <si>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</si>
  <si>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</si>
  <si>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</si>
  <si>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</si>
  <si>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</si>
  <si>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</si>
  <si>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</si>
  <si>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</si>
  <si>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</si>
  <si>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</si>
  <si>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</si>
  <si>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</si>
  <si>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</si>
  <si>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</si>
  <si>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</si>
  <si>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</si>
  <si>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</si>
  <si>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</si>
  <si>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</si>
  <si>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</si>
  <si>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</si>
  <si>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</si>
  <si>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</si>
  <si>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</si>
  <si>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</si>
  <si>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</si>
  <si>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</si>
  <si>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</si>
  <si>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</si>
  <si>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</si>
  <si>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</si>
  <si>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</si>
  <si>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</si>
  <si>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</si>
  <si>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</si>
  <si>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</si>
  <si>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</si>
  <si>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</si>
  <si>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</si>
  <si>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</si>
  <si>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</si>
  <si>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</si>
  <si>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</si>
  <si>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</si>
  <si>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</si>
  <si>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</si>
  <si>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</si>
  <si>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</si>
  <si>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</si>
  <si>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</si>
  <si>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</si>
  <si>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</si>
  <si>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</si>
  <si>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</si>
  <si>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</si>
  <si>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</si>
  <si>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</si>
  <si>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</si>
  <si>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</si>
  <si>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</si>
  <si>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</si>
  <si>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</si>
  <si>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</si>
  <si>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</si>
  <si>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</si>
  <si>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</si>
  <si>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</si>
  <si>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</si>
  <si>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</si>
  <si>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</si>
  <si>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</si>
  <si>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</si>
  <si>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</si>
  <si>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</si>
  <si>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</si>
  <si>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</si>
  <si>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</si>
  <si>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</si>
  <si>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</si>
  <si>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</si>
  <si>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</si>
  <si>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</si>
  <si>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</si>
  <si>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</si>
  <si>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</si>
  <si>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</si>
  <si>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</si>
  <si>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</si>
  <si>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</si>
  <si>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</si>
  <si>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</si>
  <si>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</si>
  <si>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</si>
  <si>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</si>
  <si>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</si>
  <si>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</si>
  <si>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</si>
  <si>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</si>
  <si>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</si>
  <si>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</si>
  <si>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</si>
  <si>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</si>
  <si>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</si>
  <si>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</si>
  <si>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</si>
  <si>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</si>
  <si>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</si>
  <si>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</si>
  <si>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</si>
  <si>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</si>
  <si>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</si>
  <si>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</si>
  <si>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</si>
  <si>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</si>
  <si>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</si>
  <si>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</si>
  <si>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</si>
  <si>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</si>
  <si>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</si>
  <si>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</si>
  <si>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</si>
  <si>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</si>
  <si>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</si>
  <si>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</si>
  <si>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</si>
  <si>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</si>
  <si>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</si>
  <si>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</si>
  <si>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</si>
  <si>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</si>
  <si>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</si>
  <si>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</si>
  <si>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</si>
  <si>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</si>
  <si>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</si>
  <si>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</si>
  <si>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</si>
  <si>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</si>
  <si>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</si>
  <si>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</si>
  <si>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</si>
  <si>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</si>
  <si>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</si>
  <si>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</si>
  <si>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</si>
  <si>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</si>
  <si>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</si>
  <si>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</si>
  <si>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</si>
  <si>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</si>
  <si>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</si>
  <si>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</si>
  <si>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</si>
  <si>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</si>
  <si>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</si>
  <si>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</si>
  <si>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</si>
  <si>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</si>
  <si>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</si>
  <si>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</si>
  <si>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</si>
  <si>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</si>
  <si>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</si>
  <si>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</si>
  <si>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</si>
  <si>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</si>
  <si>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</si>
  <si>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</si>
  <si>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</si>
  <si>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</si>
  <si>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</si>
  <si>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</si>
  <si>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</si>
  <si>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</si>
  <si>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</si>
  <si>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</si>
  <si>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</si>
  <si>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</si>
  <si>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</si>
  <si>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</si>
  <si>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</si>
  <si>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</si>
  <si>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</si>
  <si>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</si>
  <si>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</si>
  <si>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</si>
  <si>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</si>
  <si>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</si>
  <si>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</si>
  <si>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</si>
  <si>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</si>
  <si>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</si>
  <si>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</si>
  <si>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</si>
  <si>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</si>
  <si>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</si>
  <si>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</si>
  <si>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</si>
  <si>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</si>
  <si>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</si>
  <si>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</si>
  <si>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</si>
  <si>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</si>
  <si>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</si>
  <si>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</si>
  <si>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</si>
  <si>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</si>
  <si>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</si>
  <si>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</si>
  <si>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</si>
  <si>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</si>
  <si>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</si>
  <si>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</si>
  <si>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</si>
  <si>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</si>
  <si>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</si>
  <si>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</si>
  <si>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</si>
  <si>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</si>
  <si>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</si>
  <si>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</si>
  <si>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</si>
  <si>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</si>
  <si>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</si>
  <si>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</si>
  <si>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</si>
  <si>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</si>
  <si>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</si>
  <si>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</si>
  <si>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</si>
  <si>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</si>
  <si>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</si>
  <si>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</si>
  <si>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</si>
  <si>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</si>
  <si>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</si>
  <si>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</si>
  <si>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</si>
  <si>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</si>
  <si>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</si>
  <si>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</si>
  <si>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</si>
  <si>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</si>
  <si>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</si>
  <si>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</si>
  <si>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</si>
  <si>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</si>
  <si>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</si>
  <si>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</si>
  <si>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</si>
  <si>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</si>
  <si>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</si>
  <si>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</si>
  <si>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</si>
  <si>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</si>
  <si>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</si>
  <si>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</si>
  <si>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</si>
  <si>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</si>
  <si>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</si>
  <si>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</si>
  <si>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</si>
  <si>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</si>
  <si>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</si>
  <si>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</si>
  <si>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</si>
  <si>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</si>
  <si>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</si>
  <si>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</si>
  <si>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</si>
  <si>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</si>
  <si>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</si>
  <si>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</si>
  <si>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</si>
  <si>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</si>
  <si>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</si>
  <si>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</si>
  <si>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</si>
  <si>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</si>
  <si>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</si>
  <si>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</si>
  <si>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</si>
  <si>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</si>
  <si>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</si>
  <si>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</si>
  <si>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</si>
  <si>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</si>
  <si>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</si>
  <si>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</si>
  <si>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</si>
  <si>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</si>
  <si>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</si>
  <si>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</si>
  <si>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</si>
  <si>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</si>
  <si>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</si>
  <si>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</si>
  <si>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</si>
  <si>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</si>
  <si>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</si>
  <si>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</si>
  <si>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</si>
  <si>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</si>
  <si>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</si>
  <si>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</si>
  <si>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</si>
  <si>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</si>
  <si>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</si>
  <si>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</si>
  <si>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</si>
  <si>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</si>
  <si>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</si>
  <si>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</si>
  <si>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</si>
  <si>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</si>
  <si>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</si>
  <si>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</si>
  <si>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</si>
  <si>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</si>
  <si>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</si>
  <si>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</si>
  <si>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</si>
  <si>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</si>
  <si>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</si>
  <si>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</si>
  <si>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</si>
  <si>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</si>
  <si>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</si>
  <si>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</si>
  <si>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</si>
  <si>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</si>
  <si>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</si>
  <si>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</si>
  <si>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</si>
  <si>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</si>
  <si>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</si>
  <si>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</si>
  <si>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</si>
  <si>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</si>
  <si>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</si>
  <si>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</si>
  <si>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</si>
  <si>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</si>
  <si>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</si>
  <si>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</si>
  <si>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</si>
  <si>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</si>
  <si>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</si>
  <si>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</si>
  <si>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</si>
  <si>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</si>
  <si>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</si>
  <si>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</si>
  <si>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</si>
  <si>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</si>
  <si>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</si>
  <si>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</si>
  <si>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</si>
  <si>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</si>
  <si>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</si>
  <si>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</si>
  <si>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</si>
  <si>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</si>
  <si>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</si>
  <si>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</si>
  <si>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</si>
  <si>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</si>
  <si>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</si>
  <si>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</si>
  <si>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</si>
  <si>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</si>
  <si>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</si>
  <si>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</si>
  <si>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</si>
  <si>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</si>
  <si>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</si>
  <si>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</si>
  <si>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</si>
  <si>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</si>
  <si>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</si>
  <si>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</si>
  <si>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</si>
  <si>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</si>
  <si>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</si>
  <si>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</si>
  <si>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</si>
  <si>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</si>
  <si>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</si>
  <si>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</si>
  <si>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</si>
  <si>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</si>
  <si>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</si>
  <si>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</si>
  <si>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</si>
  <si>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</si>
  <si>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</si>
  <si>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</si>
  <si>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</si>
  <si>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</si>
  <si>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</si>
  <si>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</si>
  <si>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</si>
  <si>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</si>
  <si>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</si>
  <si>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</si>
  <si>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</si>
  <si>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</si>
  <si>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</si>
  <si>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</si>
  <si>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</si>
  <si>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</si>
  <si>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</si>
  <si>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</si>
  <si>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</si>
  <si>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</si>
  <si>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</si>
  <si>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</si>
  <si>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</si>
  <si>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</si>
  <si>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</si>
  <si>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</si>
  <si>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</si>
  <si>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</si>
  <si>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</si>
  <si>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</si>
  <si>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</si>
  <si>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</si>
  <si>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</si>
  <si>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</si>
  <si>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</si>
  <si>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</si>
  <si>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</si>
  <si>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</si>
  <si>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</si>
  <si>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</si>
  <si>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</si>
  <si>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</si>
  <si>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</si>
  <si>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</si>
  <si>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</si>
  <si>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</si>
  <si>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</si>
  <si>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</si>
  <si>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</si>
  <si>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</si>
  <si>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</si>
  <si>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</si>
  <si>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</si>
  <si>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</si>
  <si>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</si>
  <si>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</si>
  <si>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</si>
  <si>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</si>
  <si>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</si>
  <si>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</si>
  <si>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</si>
  <si>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</si>
  <si>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</si>
  <si>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</si>
  <si>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</si>
  <si>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</si>
  <si>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</si>
  <si>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</si>
  <si>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</si>
  <si>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</si>
  <si>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</si>
  <si>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</si>
  <si>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</si>
  <si>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</si>
  <si>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</si>
  <si>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</si>
  <si>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</si>
  <si>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</si>
  <si>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</si>
  <si>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</si>
  <si>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</si>
  <si>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</si>
  <si>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</si>
  <si>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</si>
  <si>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</si>
  <si>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</si>
  <si>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</si>
  <si>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</si>
  <si>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</si>
  <si>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</si>
  <si>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</si>
  <si>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</si>
  <si>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</si>
  <si>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</si>
  <si>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</si>
  <si>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</si>
  <si>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</si>
  <si>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</si>
  <si>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</si>
  <si>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</si>
  <si>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</si>
  <si>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</si>
  <si>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</si>
  <si>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</si>
  <si>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</si>
  <si>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</si>
  <si>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</si>
  <si>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</si>
  <si>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</si>
  <si>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</si>
  <si>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</si>
  <si>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</si>
  <si>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</si>
  <si>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</si>
  <si>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</si>
  <si>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</si>
  <si>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</si>
  <si>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</si>
  <si>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</si>
  <si>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</si>
  <si>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</si>
  <si>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</si>
  <si>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</si>
  <si>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</si>
  <si>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</si>
  <si>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</si>
  <si>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</si>
  <si>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</si>
  <si>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</si>
  <si>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</si>
  <si>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</si>
  <si>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</si>
  <si>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</si>
  <si>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</si>
  <si>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</si>
  <si>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</si>
  <si>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</si>
  <si>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</si>
  <si>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</si>
  <si>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</si>
  <si>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</si>
  <si>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</si>
  <si>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</si>
  <si>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</si>
  <si>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</si>
  <si>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</si>
  <si>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</si>
  <si>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</si>
  <si>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</si>
  <si>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</si>
  <si>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</si>
  <si>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</si>
  <si>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</si>
  <si>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</si>
  <si>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</si>
  <si>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</si>
  <si>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</si>
  <si>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</si>
  <si>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</si>
  <si>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</si>
  <si>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</si>
  <si>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</si>
  <si>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</si>
  <si>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</si>
  <si>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</si>
  <si>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</si>
  <si>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</si>
  <si>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</si>
  <si>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</si>
  <si>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</si>
  <si>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</si>
  <si>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</si>
  <si>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</si>
  <si>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</si>
  <si>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</si>
  <si>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</si>
  <si>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</si>
  <si>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</si>
  <si>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</si>
  <si>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</si>
  <si>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</si>
  <si>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</si>
  <si>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</si>
  <si>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</si>
  <si>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</si>
  <si>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</si>
  <si>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</si>
  <si>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</si>
  <si>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</si>
  <si>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</si>
  <si>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</si>
  <si>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</si>
  <si>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</si>
  <si>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</si>
  <si>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</si>
  <si>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</si>
  <si>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</si>
  <si>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</si>
  <si>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</si>
  <si>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</si>
  <si>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</si>
  <si>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</si>
  <si>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</si>
  <si>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</si>
  <si>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</si>
  <si>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</si>
  <si>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</si>
  <si>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</si>
  <si>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</si>
  <si>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</si>
  <si>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</si>
  <si>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</si>
  <si>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</si>
  <si>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</si>
  <si>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</si>
  <si>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</si>
  <si>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</si>
  <si>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</si>
  <si>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</si>
  <si>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</si>
  <si>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</si>
  <si>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</si>
  <si>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</si>
  <si>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</si>
  <si>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</si>
  <si>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</si>
  <si>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</si>
  <si>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</si>
  <si>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</si>
  <si>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</si>
  <si>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</si>
  <si>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</si>
  <si>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</si>
  <si>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</si>
  <si>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</si>
  <si>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</si>
  <si>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</si>
  <si>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</si>
  <si>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</si>
  <si>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</si>
  <si>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</si>
  <si>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</si>
  <si>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</si>
  <si>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</si>
  <si>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</si>
  <si>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</si>
  <si>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</si>
  <si>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</si>
  <si>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</si>
  <si>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</si>
  <si>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</si>
  <si>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</si>
  <si>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</si>
  <si>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</si>
  <si>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</si>
  <si>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</si>
  <si>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</si>
  <si>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</si>
  <si>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</si>
  <si>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</si>
  <si>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</si>
  <si>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</si>
  <si>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</si>
  <si>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</si>
  <si>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</si>
  <si>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</si>
  <si>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</si>
  <si>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</si>
  <si>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</si>
  <si>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</si>
  <si>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</si>
  <si>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</si>
  <si>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</si>
  <si>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</si>
  <si>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</si>
  <si>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</si>
  <si>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</si>
  <si>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</si>
  <si>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</si>
  <si>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</si>
  <si>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</si>
  <si>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</si>
  <si>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</si>
  <si>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</si>
  <si>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</si>
  <si>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</si>
  <si>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</si>
  <si>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</si>
  <si>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</si>
  <si>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</si>
  <si>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</si>
  <si>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</si>
  <si>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</si>
  <si>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</si>
  <si>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</si>
  <si>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</si>
  <si>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</si>
  <si>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</si>
  <si>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</si>
  <si>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</si>
  <si>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</si>
  <si>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</si>
  <si>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</si>
  <si>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</si>
  <si>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</si>
  <si>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</si>
  <si>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</si>
  <si>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</si>
  <si>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</si>
  <si>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</si>
  <si>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</si>
  <si>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</si>
  <si>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</si>
  <si>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</si>
  <si>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</si>
  <si>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</si>
  <si>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</si>
  <si>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</si>
  <si>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</si>
  <si>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</si>
  <si>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</si>
  <si>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</si>
  <si>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</si>
  <si>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</si>
  <si>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</si>
  <si>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</si>
  <si>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</si>
  <si>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</si>
  <si>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</si>
  <si>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</si>
  <si>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</si>
  <si>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</si>
  <si>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</si>
  <si>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</si>
  <si>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</si>
  <si>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</si>
  <si>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</si>
  <si>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</si>
  <si>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</si>
  <si>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</si>
  <si>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</si>
  <si>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</si>
  <si>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</si>
  <si>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</si>
  <si>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</si>
  <si>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</si>
  <si>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</si>
  <si>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</si>
  <si>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</si>
  <si>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</si>
  <si>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</si>
  <si>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</si>
  <si>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</si>
  <si>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</si>
  <si>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</si>
  <si>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</si>
  <si>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</si>
  <si>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</si>
  <si>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</si>
  <si>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</si>
  <si>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</si>
  <si>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</si>
  <si>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</si>
  <si>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</si>
  <si>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</si>
  <si>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</si>
  <si>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</si>
  <si>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</si>
  <si>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</si>
  <si>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</si>
  <si>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</si>
  <si>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</si>
  <si>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</si>
  <si>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</si>
  <si>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</si>
  <si>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</si>
  <si>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</si>
  <si>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</si>
  <si>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</si>
  <si>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</si>
  <si>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</si>
  <si>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</si>
  <si>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</si>
  <si>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</si>
  <si>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</si>
  <si>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</si>
  <si>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</si>
  <si>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</si>
  <si>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</si>
  <si>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</si>
  <si>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</si>
  <si>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</si>
  <si>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</si>
  <si>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</si>
  <si>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</si>
  <si>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</si>
  <si>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</si>
  <si>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</si>
  <si>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</si>
  <si>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</si>
  <si>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</si>
  <si>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</si>
  <si>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</si>
  <si>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</si>
  <si>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</si>
  <si>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</si>
  <si>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</si>
  <si>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</si>
  <si>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</si>
  <si>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</si>
  <si>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</si>
  <si>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</si>
  <si>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</si>
  <si>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</si>
  <si>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</si>
  <si>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</si>
  <si>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</si>
  <si>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</si>
  <si>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</si>
  <si>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</si>
  <si>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</si>
  <si>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</si>
  <si>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</si>
  <si>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</si>
  <si>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</si>
  <si>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</si>
  <si>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</si>
  <si>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</si>
  <si>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</si>
  <si>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</si>
  <si>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</si>
  <si>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</si>
  <si>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</si>
  <si>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</si>
  <si>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</si>
  <si>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</si>
  <si>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</si>
  <si>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</si>
  <si>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</si>
  <si>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</si>
  <si>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</si>
  <si>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</si>
  <si>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</si>
  <si>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</si>
  <si>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</si>
  <si>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</si>
  <si>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</si>
  <si>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</si>
  <si>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</si>
  <si>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</si>
  <si>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</si>
  <si>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</si>
  <si>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</si>
  <si>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</si>
  <si>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</si>
  <si>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</si>
  <si>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</si>
  <si>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</si>
  <si>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</si>
  <si>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</si>
  <si>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</si>
  <si>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</si>
  <si>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</si>
  <si>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</si>
  <si>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</si>
  <si>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</si>
  <si>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</si>
  <si>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</si>
  <si>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</si>
  <si>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</si>
  <si>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</si>
  <si>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</si>
  <si>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</si>
  <si>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</si>
  <si>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</si>
  <si>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</si>
  <si>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</si>
  <si>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</si>
  <si>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</si>
  <si>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</si>
  <si>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</si>
  <si>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</si>
  <si>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</si>
  <si>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</si>
  <si>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</si>
  <si>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</si>
  <si>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</si>
  <si>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</si>
  <si>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</si>
  <si>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</si>
  <si>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</si>
  <si>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</si>
  <si>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</si>
  <si>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</si>
  <si>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</si>
  <si>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</si>
  <si>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</si>
  <si>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</si>
  <si>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</si>
  <si>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</si>
  <si>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</si>
  <si>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</si>
  <si>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</si>
  <si>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</si>
  <si>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</si>
  <si>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</si>
  <si>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</si>
  <si>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</si>
  <si>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</si>
  <si>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</si>
  <si>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</si>
  <si>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</si>
  <si>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</si>
  <si>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</si>
  <si>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</si>
  <si>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</si>
  <si>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</si>
  <si>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</si>
  <si>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</si>
  <si>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</si>
  <si>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</si>
  <si>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</si>
  <si>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</si>
  <si>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</si>
  <si>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</si>
  <si>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</si>
  <si>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</si>
  <si>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</si>
  <si>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</si>
  <si>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</si>
  <si>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</si>
  <si>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</si>
  <si>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</si>
  <si>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</si>
  <si>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</si>
  <si>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</si>
  <si>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</si>
  <si>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</si>
  <si>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</si>
  <si>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</si>
  <si>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</si>
  <si>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</si>
  <si>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</si>
  <si>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</si>
  <si>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</si>
  <si>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</si>
  <si>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</si>
  <si>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</si>
  <si>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</si>
  <si>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</si>
  <si>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</si>
  <si>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</si>
  <si>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</si>
  <si>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</si>
  <si>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</si>
  <si>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</si>
  <si>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</si>
  <si>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</si>
  <si>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</si>
  <si>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</si>
  <si>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</si>
  <si>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</si>
  <si>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</si>
  <si>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</si>
  <si>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</si>
  <si>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</si>
  <si>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</si>
  <si>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</si>
  <si>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</si>
  <si>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</si>
  <si>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</si>
  <si>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</si>
  <si>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</si>
  <si>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</si>
  <si>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</si>
  <si>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</si>
  <si>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</si>
  <si>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</si>
  <si>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</si>
  <si>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</si>
  <si>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</si>
  <si>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</si>
  <si>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</si>
  <si>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</si>
  <si>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</si>
  <si>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</si>
  <si>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</si>
  <si>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</si>
  <si>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</si>
  <si>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</si>
  <si>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</si>
  <si>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</si>
  <si>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</si>
  <si>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</si>
  <si>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</si>
  <si>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</si>
  <si>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</si>
  <si>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</si>
  <si>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</si>
  <si>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</si>
  <si>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</si>
  <si>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</si>
  <si>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</si>
  <si>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</si>
  <si>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</si>
  <si>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</si>
  <si>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</si>
  <si>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</si>
  <si>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</si>
  <si>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</si>
  <si>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</si>
  <si>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</si>
  <si>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</si>
  <si>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</si>
  <si>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</si>
  <si>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</si>
  <si>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</si>
  <si>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</si>
  <si>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</si>
  <si>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</si>
  <si>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</si>
  <si>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</si>
  <si>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</si>
  <si>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</si>
  <si>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</si>
  <si>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</si>
  <si>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</si>
  <si>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</si>
  <si>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</si>
  <si>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</si>
  <si>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</si>
  <si>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</si>
  <si>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</si>
  <si>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</si>
  <si>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</si>
  <si>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</si>
  <si>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</si>
  <si>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</si>
  <si>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</si>
  <si>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</si>
  <si>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</si>
  <si>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</si>
  <si>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</si>
  <si>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</si>
  <si>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</si>
  <si>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</si>
  <si>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</si>
  <si>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</si>
  <si>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</si>
  <si>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</si>
  <si>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</si>
  <si>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</si>
  <si>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</si>
  <si>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</si>
  <si>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</si>
  <si>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</si>
  <si>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</si>
  <si>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</si>
  <si>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</si>
  <si>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</si>
  <si>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</si>
  <si>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</si>
  <si>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</si>
  <si>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</si>
  <si>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</si>
  <si>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</si>
  <si>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</si>
  <si>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</si>
  <si>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</si>
  <si>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</si>
  <si>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</si>
  <si>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</si>
  <si>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</si>
  <si>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</si>
  <si>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</si>
  <si>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</si>
  <si>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</si>
  <si>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</si>
  <si>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</si>
  <si>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</si>
  <si>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</si>
  <si>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</si>
  <si>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</si>
  <si>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</si>
  <si>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</si>
  <si>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</si>
  <si>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</si>
  <si>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</si>
  <si>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</si>
  <si>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</si>
  <si>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</si>
  <si>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</si>
  <si>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</si>
  <si>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</si>
  <si>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</si>
  <si>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</si>
  <si>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</si>
  <si>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</si>
  <si>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</si>
  <si>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</si>
  <si>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</si>
  <si>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</si>
  <si>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</si>
  <si>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</si>
  <si>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</si>
  <si>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</si>
  <si>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</si>
  <si>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</si>
  <si>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</si>
  <si>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</si>
  <si>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</si>
  <si>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</si>
  <si>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</si>
  <si>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</si>
  <si>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</si>
  <si>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</si>
  <si>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</si>
  <si>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</si>
  <si>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</si>
  <si>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</si>
  <si>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</si>
  <si>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</si>
  <si>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</si>
  <si>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</si>
  <si>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</si>
  <si>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</si>
  <si>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</si>
  <si>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</si>
  <si>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</si>
  <si>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</si>
  <si>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</si>
  <si>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</si>
  <si>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</si>
  <si>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</si>
  <si>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</si>
  <si>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</si>
  <si>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</si>
  <si>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</si>
  <si>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</si>
  <si>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</si>
  <si>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</si>
  <si>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</si>
  <si>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</si>
  <si>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</si>
  <si>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</si>
  <si>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</si>
  <si>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</si>
  <si>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</si>
  <si>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</si>
  <si>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</si>
  <si>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</si>
  <si>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</si>
  <si>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</si>
  <si>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</si>
  <si>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</si>
  <si>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</si>
  <si>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</si>
  <si>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</si>
  <si>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</si>
  <si>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</si>
  <si>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</si>
  <si>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</si>
  <si>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</si>
  <si>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</si>
  <si>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</si>
  <si>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</si>
  <si>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</si>
  <si>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</si>
  <si>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</si>
  <si>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</si>
  <si>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</si>
  <si>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</si>
  <si>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</si>
  <si>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</si>
  <si>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</si>
  <si>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</si>
  <si>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</si>
  <si>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</si>
  <si>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</si>
  <si>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</si>
  <si>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</si>
  <si>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</si>
  <si>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</si>
  <si>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</si>
  <si>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</si>
  <si>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</si>
  <si>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</si>
  <si>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</si>
  <si>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</si>
  <si>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</si>
  <si>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</si>
  <si>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</si>
  <si>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</si>
  <si>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</si>
  <si>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</si>
  <si>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</si>
  <si>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</si>
  <si>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</si>
  <si>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</si>
  <si>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</si>
  <si>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</si>
  <si>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</si>
  <si>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</si>
  <si>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</si>
  <si>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</si>
  <si>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</si>
  <si>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</si>
  <si>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</si>
  <si>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</si>
  <si>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</si>
  <si>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</si>
  <si>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</si>
  <si>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</si>
  <si>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</si>
  <si>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</si>
  <si>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</si>
  <si>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</si>
  <si>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</si>
  <si>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</si>
  <si>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</si>
  <si>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</si>
  <si>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</si>
  <si>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</si>
  <si>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</si>
  <si>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</si>
  <si>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</si>
  <si>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</si>
  <si>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</si>
  <si>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</si>
  <si>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</si>
  <si>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</si>
  <si>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</si>
  <si>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</si>
  <si>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</si>
  <si>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</si>
  <si>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</si>
  <si>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</si>
  <si>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</si>
  <si>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</si>
  <si>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</si>
  <si>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</si>
  <si>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</si>
  <si>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</si>
  <si>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</si>
  <si>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</si>
  <si>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</si>
  <si>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</si>
  <si>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</si>
  <si>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</si>
  <si>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</si>
  <si>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</si>
  <si>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</si>
  <si>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</si>
  <si>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</si>
  <si>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</si>
  <si>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</si>
  <si>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</si>
  <si>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</si>
  <si>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</si>
  <si>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</si>
  <si>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</si>
  <si>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</si>
  <si>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</si>
  <si>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</si>
  <si>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</si>
  <si>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</si>
  <si>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</si>
  <si>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</si>
  <si>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</si>
  <si>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</si>
  <si>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</si>
  <si>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</si>
  <si>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</si>
  <si>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</si>
  <si>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</si>
  <si>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</si>
  <si>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</si>
  <si>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</si>
  <si>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</si>
  <si>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</si>
  <si>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</si>
  <si>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</si>
  <si>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</si>
  <si>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</si>
  <si>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</si>
  <si>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</si>
  <si>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</si>
  <si>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</si>
  <si>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</si>
  <si>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</si>
  <si>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</si>
  <si>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</si>
  <si>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</si>
  <si>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</si>
  <si>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</si>
  <si>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</si>
  <si>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</si>
  <si>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</si>
  <si>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</si>
  <si>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</si>
  <si>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</si>
  <si>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</si>
  <si>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</si>
  <si>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</si>
  <si>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</si>
  <si>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</si>
  <si>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</si>
  <si>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</si>
  <si>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</si>
  <si>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</si>
  <si>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</si>
  <si>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</si>
  <si>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</si>
  <si>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</si>
  <si>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</si>
  <si>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</si>
  <si>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</si>
  <si>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</si>
  <si>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</si>
  <si>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</si>
  <si>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</si>
  <si>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</si>
  <si>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</si>
  <si>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</si>
  <si>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</si>
  <si>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</si>
  <si>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</si>
  <si>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</si>
  <si>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</si>
  <si>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</si>
  <si>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</si>
  <si>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</si>
  <si>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</si>
  <si>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</si>
  <si>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</si>
  <si>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</si>
  <si>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</si>
  <si>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</si>
  <si>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</si>
  <si>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</si>
  <si>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</si>
  <si>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</si>
  <si>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</si>
  <si>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</si>
  <si>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</si>
  <si>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</si>
  <si>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</si>
  <si>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</si>
  <si>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</si>
  <si>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</si>
  <si>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</si>
  <si>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</si>
  <si>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</si>
  <si>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</si>
  <si>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</si>
  <si>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</si>
  <si>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</si>
  <si>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</si>
  <si>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</si>
  <si>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</si>
  <si>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</si>
  <si>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</si>
  <si>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</si>
  <si>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</si>
  <si>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</si>
  <si>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</si>
  <si>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</si>
  <si>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</si>
  <si>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</si>
  <si>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</si>
  <si>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</si>
  <si>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</si>
  <si>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</si>
  <si>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</si>
  <si>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</si>
  <si>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</si>
  <si>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</si>
  <si>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</si>
  <si>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</si>
  <si>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</si>
  <si>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</si>
  <si>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</si>
  <si>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</si>
  <si>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</si>
  <si>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</si>
  <si>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</si>
  <si>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</si>
  <si>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</si>
  <si>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</si>
  <si>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</si>
  <si>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</si>
  <si>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</si>
  <si>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</si>
  <si>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</si>
  <si>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</si>
  <si>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</si>
  <si>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</si>
  <si>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</si>
  <si>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</si>
  <si>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</si>
  <si>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</si>
  <si>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</si>
  <si>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</si>
  <si>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</si>
  <si>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</si>
  <si>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</si>
  <si>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</si>
  <si>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</si>
  <si>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</si>
  <si>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</si>
  <si>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</si>
  <si>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</si>
  <si>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</si>
  <si>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</si>
  <si>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</si>
  <si>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</si>
  <si>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</si>
  <si>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</si>
  <si>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</si>
  <si>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</si>
  <si>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</si>
  <si>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</si>
  <si>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</si>
  <si>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</si>
  <si>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</si>
  <si>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</si>
  <si>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</si>
  <si>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</si>
  <si>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</si>
  <si>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</si>
  <si>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</si>
  <si>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</si>
  <si>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</si>
  <si>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</si>
  <si>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</si>
  <si>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</si>
  <si>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</si>
  <si>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</si>
  <si>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</si>
  <si>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</si>
  <si>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</si>
  <si>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</si>
  <si>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</si>
  <si>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</si>
  <si>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</si>
  <si>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</si>
  <si>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</si>
  <si>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</si>
  <si>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</si>
  <si>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</si>
  <si>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</si>
  <si>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</si>
  <si>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</si>
  <si>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</si>
  <si>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</si>
  <si>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</si>
  <si>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</si>
  <si>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</si>
  <si>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</si>
  <si>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</si>
  <si>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</si>
  <si>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</si>
  <si>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</si>
  <si>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</si>
  <si>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</si>
  <si>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</si>
  <si>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</si>
  <si>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</si>
  <si>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</si>
  <si>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</si>
  <si>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</si>
  <si>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</si>
  <si>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</si>
  <si>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</si>
  <si>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</si>
  <si>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</si>
  <si>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</si>
  <si>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</si>
  <si>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</si>
  <si>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</si>
  <si>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</si>
  <si>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</si>
  <si>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</si>
  <si>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</si>
  <si>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</si>
  <si>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</si>
  <si>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</si>
  <si>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</si>
  <si>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</si>
  <si>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</si>
  <si>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</si>
  <si>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</si>
  <si>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</si>
  <si>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</si>
  <si>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</si>
  <si>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</si>
  <si>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</si>
  <si>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</si>
  <si>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</si>
  <si>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</si>
  <si>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</si>
  <si>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</si>
  <si>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</si>
  <si>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</si>
  <si>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</si>
  <si>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</si>
  <si>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</si>
  <si>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</si>
  <si>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</si>
  <si>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</si>
  <si>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</si>
  <si>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</si>
  <si>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</si>
  <si>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</si>
  <si>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</si>
  <si>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</si>
  <si>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</si>
  <si>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</si>
  <si>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</si>
  <si>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</si>
  <si>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</si>
  <si>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</si>
  <si>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</si>
  <si>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</si>
  <si>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</si>
  <si>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</si>
  <si>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</si>
  <si>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</si>
  <si>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</si>
  <si>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</si>
  <si>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</si>
  <si>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</si>
  <si>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</si>
  <si>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</si>
  <si>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</si>
  <si>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</si>
  <si>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</si>
  <si>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</si>
  <si>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</si>
  <si>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</si>
  <si>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</si>
  <si>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</si>
  <si>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</si>
  <si>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</si>
  <si>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</si>
  <si>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</si>
  <si>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</si>
  <si>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</si>
  <si>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</si>
  <si>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</si>
  <si>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</si>
  <si>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</si>
  <si>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</si>
  <si>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</si>
  <si>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</si>
  <si>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</si>
  <si>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</si>
  <si>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</si>
  <si>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</si>
  <si>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</si>
  <si>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</si>
  <si>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</si>
  <si>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</si>
  <si>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</si>
  <si>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</si>
  <si>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</si>
  <si>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</si>
  <si>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</si>
  <si>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</si>
  <si>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</si>
  <si>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</si>
  <si>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</si>
  <si>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</si>
  <si>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</si>
  <si>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</si>
  <si>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</si>
  <si>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</si>
  <si>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</si>
  <si>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</si>
  <si>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</si>
  <si>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</si>
  <si>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</si>
  <si>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</si>
  <si>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</si>
  <si>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</si>
  <si>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</si>
  <si>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</si>
  <si>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</si>
  <si>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</si>
  <si>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</si>
  <si>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</si>
  <si>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</si>
  <si>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</si>
  <si>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</si>
  <si>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</si>
  <si>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</si>
  <si>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</si>
  <si>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</si>
  <si>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</si>
  <si>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</si>
  <si>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</si>
  <si>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</si>
  <si>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</si>
  <si>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</si>
  <si>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</si>
  <si>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</si>
  <si>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</si>
  <si>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</si>
  <si>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</si>
  <si>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</si>
  <si>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</si>
  <si>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</si>
  <si>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</si>
  <si>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</si>
  <si>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</si>
  <si>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</si>
  <si>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</si>
  <si>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</si>
  <si>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</si>
  <si>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</si>
  <si>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</si>
  <si>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</si>
  <si>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</si>
  <si>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</si>
  <si>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</si>
  <si>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</si>
  <si>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</si>
  <si>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</si>
  <si>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</si>
  <si>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</si>
  <si>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</si>
  <si>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</si>
  <si>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</si>
  <si>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</si>
  <si>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</si>
  <si>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</si>
  <si>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</si>
  <si>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</si>
  <si>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</si>
  <si>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</si>
  <si>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</si>
  <si>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</si>
  <si>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</si>
  <si>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</si>
  <si>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</si>
  <si>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</si>
  <si>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</si>
  <si>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</si>
  <si>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</si>
  <si>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</si>
  <si>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</si>
  <si>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</si>
  <si>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</si>
  <si>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</si>
  <si>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</si>
  <si>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</si>
  <si>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</si>
  <si>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</si>
  <si>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</si>
  <si>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</si>
  <si>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</si>
  <si>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</si>
  <si>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</si>
  <si>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</si>
  <si>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</si>
  <si>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</si>
  <si>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</si>
  <si>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</si>
  <si>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</si>
  <si>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</si>
  <si>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</si>
  <si>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</si>
  <si>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</si>
  <si>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</si>
  <si>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</si>
  <si>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</si>
  <si>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</si>
  <si>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</si>
  <si>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</si>
  <si>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</si>
  <si>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</si>
  <si>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</si>
  <si>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</si>
  <si>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</si>
  <si>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</si>
  <si>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</si>
  <si>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</si>
  <si>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</si>
  <si>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</si>
  <si>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</si>
  <si>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</si>
  <si>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</si>
  <si>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</si>
  <si>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</si>
  <si>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</si>
  <si>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</si>
  <si>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</si>
  <si>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</si>
  <si>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</si>
  <si>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</si>
  <si>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</si>
  <si>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</si>
  <si>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</si>
  <si>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</si>
  <si>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</si>
  <si>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</si>
  <si>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</si>
  <si>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</si>
  <si>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</si>
  <si>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</si>
  <si>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</si>
  <si>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</si>
  <si>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</si>
  <si>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</si>
  <si>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</si>
  <si>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</si>
  <si>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</si>
  <si>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</si>
  <si>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</si>
  <si>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</si>
  <si>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</si>
  <si>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</si>
  <si>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</si>
  <si>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</si>
  <si>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</si>
  <si>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</si>
  <si>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</si>
  <si>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</si>
  <si>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</si>
  <si>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</si>
  <si>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</si>
  <si>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</si>
  <si>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</si>
  <si>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</si>
  <si>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</si>
  <si>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</si>
  <si>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</si>
  <si>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</si>
  <si>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</si>
  <si>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</si>
  <si>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</si>
  <si>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</si>
  <si>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</si>
  <si>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</si>
  <si>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</si>
  <si>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</si>
  <si>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</si>
  <si>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</si>
  <si>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</si>
  <si>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</si>
  <si>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</si>
  <si>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</si>
  <si>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</si>
  <si>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</si>
  <si>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</si>
  <si>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</si>
  <si>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</si>
  <si>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</si>
  <si>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</si>
  <si>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</si>
  <si>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</si>
  <si>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</si>
  <si>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</si>
  <si>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</si>
  <si>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</si>
  <si>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</si>
  <si>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</si>
  <si>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</si>
  <si>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</si>
  <si>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</si>
  <si>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</si>
  <si>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</si>
  <si>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</si>
  <si>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</si>
  <si>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</si>
  <si>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</si>
  <si>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</si>
  <si>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</si>
  <si>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</si>
  <si>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</si>
  <si>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</si>
  <si>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</si>
  <si>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</si>
  <si>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</si>
  <si>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</si>
  <si>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</si>
  <si>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</si>
  <si>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</si>
  <si>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</si>
  <si>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</si>
  <si>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</si>
  <si>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</si>
  <si>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</si>
  <si>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</si>
  <si>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</si>
  <si>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</si>
  <si>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</si>
  <si>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</si>
  <si>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</si>
  <si>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</si>
  <si>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</si>
  <si>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</si>
  <si>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</si>
  <si>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</si>
  <si>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</si>
  <si>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</si>
  <si>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</si>
  <si>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</si>
  <si>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</si>
  <si>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</si>
  <si>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</si>
  <si>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</si>
  <si>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</si>
  <si>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</si>
  <si>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</si>
  <si>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</si>
  <si>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</si>
  <si>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</si>
  <si>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</si>
  <si>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</si>
  <si>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</si>
  <si>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</si>
  <si>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</si>
  <si>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</si>
  <si>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</si>
  <si>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</si>
  <si>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</si>
  <si>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</si>
  <si>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</si>
  <si>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</si>
  <si>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</si>
  <si>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</si>
  <si>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</si>
  <si>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</si>
  <si>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</si>
  <si>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</si>
  <si>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</si>
  <si>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</si>
  <si>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</si>
  <si>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</si>
  <si>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</si>
  <si>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</si>
  <si>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</si>
  <si>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</si>
  <si>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</si>
  <si>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</si>
  <si>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</si>
  <si>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</si>
  <si>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</si>
  <si>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</si>
  <si>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</si>
  <si>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</si>
  <si>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</si>
  <si>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</si>
  <si>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</si>
  <si>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</si>
  <si>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</si>
  <si>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</si>
  <si>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</si>
  <si>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</si>
  <si>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</si>
  <si>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</si>
  <si>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</si>
  <si>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</si>
  <si>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</si>
  <si>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</si>
  <si>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</si>
  <si>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</si>
  <si>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</si>
  <si>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</si>
  <si>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</si>
  <si>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</si>
  <si>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</si>
  <si>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</si>
  <si>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</si>
  <si>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</si>
  <si>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</si>
  <si>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</si>
  <si>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</si>
  <si>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</si>
  <si>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</si>
  <si>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</si>
  <si>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</si>
  <si>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</si>
  <si>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</si>
  <si>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</si>
  <si>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</si>
  <si>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</si>
  <si>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</si>
  <si>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</si>
  <si>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</si>
  <si>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</si>
  <si>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</si>
  <si>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</si>
  <si>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</si>
  <si>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</si>
  <si>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</si>
  <si>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</si>
  <si>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</si>
  <si>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</si>
  <si>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</si>
  <si>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</si>
  <si>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</si>
  <si>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</si>
  <si>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</si>
  <si>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</si>
  <si>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</si>
  <si>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</si>
  <si>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</si>
  <si>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</si>
  <si>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</si>
  <si>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</si>
  <si>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</si>
  <si>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</si>
  <si>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</si>
  <si>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</si>
  <si>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</si>
  <si>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</si>
  <si>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</si>
  <si>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</si>
  <si>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</si>
  <si>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</si>
  <si>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</si>
  <si>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</si>
  <si>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</si>
  <si>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</si>
  <si>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</si>
  <si>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</si>
  <si>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</si>
  <si>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</si>
  <si>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</si>
  <si>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</si>
  <si>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</si>
  <si>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</si>
  <si>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</si>
  <si>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</si>
  <si>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</si>
  <si>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</si>
  <si>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</si>
  <si>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</si>
  <si>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</si>
  <si>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</si>
  <si>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</si>
  <si>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</si>
  <si>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</si>
  <si>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</si>
  <si>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</si>
  <si>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</si>
  <si>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</si>
  <si>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</si>
  <si>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</si>
  <si>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</si>
  <si>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</si>
  <si>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</si>
  <si>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</si>
  <si>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</si>
  <si>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</si>
  <si>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</si>
  <si>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</si>
  <si>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</si>
  <si>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</si>
  <si>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</si>
  <si>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</si>
  <si>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</si>
  <si>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</si>
  <si>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</si>
  <si>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</si>
  <si>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</si>
  <si>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</si>
  <si>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</si>
  <si>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</si>
  <si>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</si>
  <si>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</si>
  <si>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</si>
  <si>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</si>
  <si>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</si>
  <si>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</si>
  <si>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</si>
  <si>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</si>
  <si>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</si>
  <si>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</si>
  <si>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</si>
  <si>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</si>
  <si>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</si>
  <si>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</si>
  <si>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</si>
  <si>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</si>
  <si>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</si>
  <si>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</si>
  <si>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</si>
  <si>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</si>
  <si>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</si>
  <si>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</si>
  <si>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</si>
  <si>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</si>
  <si>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</si>
  <si>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</si>
  <si>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</si>
  <si>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</si>
  <si>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</si>
  <si>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</si>
  <si>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</si>
  <si>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</si>
  <si>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</si>
  <si>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</si>
  <si>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</si>
  <si>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</si>
  <si>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</si>
  <si>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</si>
  <si>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</si>
  <si>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</si>
  <si>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</si>
  <si>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</si>
  <si>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</si>
  <si>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</si>
  <si>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</si>
  <si>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</si>
  <si>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</si>
  <si>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</si>
  <si>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</si>
  <si>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</si>
  <si>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</si>
  <si>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</si>
  <si>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</si>
  <si>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</si>
  <si>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</si>
  <si>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</si>
  <si>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</si>
  <si>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</si>
  <si>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</si>
  <si>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</si>
  <si>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</si>
  <si>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</si>
  <si>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</si>
  <si>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</si>
  <si>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</si>
  <si>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</si>
  <si>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</si>
  <si>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</si>
  <si>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</si>
  <si>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</si>
  <si>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</si>
  <si>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</si>
  <si>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</si>
  <si>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</si>
  <si>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</si>
  <si>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</si>
  <si>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</si>
  <si>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</si>
  <si>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</si>
  <si>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</si>
  <si>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</si>
  <si>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</si>
  <si>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</si>
  <si>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</si>
  <si>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</si>
  <si>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</si>
  <si>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</si>
  <si>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</si>
  <si>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</si>
  <si>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</si>
  <si>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</si>
  <si>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</si>
  <si>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</si>
  <si>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</si>
  <si>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</si>
  <si>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</si>
  <si>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</si>
  <si>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</si>
  <si>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</si>
  <si>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</si>
  <si>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</si>
  <si>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</si>
  <si>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</si>
  <si>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</si>
  <si>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</si>
  <si>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</si>
  <si>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</si>
  <si>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</si>
  <si>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</si>
  <si>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</si>
  <si>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</si>
  <si>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</si>
  <si>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</si>
  <si>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</si>
  <si>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</si>
  <si>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</si>
  <si>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</si>
  <si>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</si>
  <si>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</si>
  <si>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</si>
  <si>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</si>
  <si>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</si>
  <si>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</si>
  <si>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</si>
  <si>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</si>
  <si>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</si>
  <si>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</si>
  <si>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</si>
  <si>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</si>
  <si>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</si>
  <si>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</si>
  <si>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</si>
  <si>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</si>
  <si>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</si>
  <si>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</si>
  <si>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</si>
  <si>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</si>
  <si>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</si>
  <si>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</si>
  <si>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</si>
  <si>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</si>
  <si>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</si>
  <si>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</si>
  <si>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</si>
  <si>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</si>
  <si>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</si>
  <si>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</si>
  <si>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</si>
  <si>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</si>
  <si>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</si>
  <si>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</si>
  <si>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</si>
  <si>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</si>
  <si>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</si>
  <si>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</si>
  <si>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</si>
  <si>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</si>
  <si>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</si>
  <si>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</si>
  <si>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</si>
  <si>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</si>
  <si>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</si>
  <si>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</si>
  <si>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</si>
  <si>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</si>
  <si>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</si>
  <si>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</si>
  <si>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</si>
  <si>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</si>
  <si>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</si>
  <si>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</si>
  <si>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</si>
  <si>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</si>
  <si>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</si>
  <si>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</si>
  <si>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</si>
  <si>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</si>
  <si>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</si>
  <si>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</si>
  <si>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</si>
  <si>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</si>
  <si>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</si>
  <si>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</si>
  <si>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</si>
  <si>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</si>
  <si>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</si>
  <si>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</si>
  <si>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</si>
  <si>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</si>
  <si>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</si>
  <si>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</si>
  <si>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</si>
  <si>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</si>
  <si>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</si>
  <si>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</si>
  <si>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</si>
  <si>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</si>
  <si>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</si>
  <si>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</si>
  <si>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</si>
  <si>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</si>
  <si>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</si>
  <si>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</si>
  <si>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</si>
  <si>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</si>
  <si>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</si>
  <si>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</si>
  <si>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</si>
  <si>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</si>
  <si>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</si>
  <si>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</si>
  <si>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</si>
  <si>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</si>
  <si>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</si>
  <si>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</si>
  <si>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</si>
  <si>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</si>
  <si>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</si>
  <si>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</si>
  <si>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</si>
  <si>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</si>
  <si>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</si>
  <si>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</si>
  <si>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</si>
  <si>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</si>
  <si>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</si>
  <si>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</si>
  <si>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</si>
  <si>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</si>
  <si>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</si>
  <si>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</si>
  <si>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</si>
  <si>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</si>
  <si>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</si>
  <si>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</si>
  <si>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</si>
  <si>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</si>
  <si>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</si>
  <si>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</si>
  <si>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</si>
  <si>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</si>
  <si>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</si>
  <si>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</si>
  <si>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</si>
  <si>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</si>
  <si>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</si>
  <si>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</si>
  <si>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</si>
  <si>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</si>
  <si>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</si>
  <si>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</si>
  <si>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</si>
  <si>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</si>
  <si>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</si>
  <si>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</si>
  <si>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</si>
  <si>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</si>
  <si>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</si>
  <si>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</si>
  <si>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</si>
  <si>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</si>
  <si>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</si>
  <si>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</si>
  <si>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</si>
  <si>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</si>
  <si>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</si>
  <si>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</si>
  <si>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</si>
  <si>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</si>
  <si>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</si>
  <si>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</si>
  <si>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</si>
  <si>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</si>
  <si>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</si>
  <si>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</si>
  <si>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</si>
  <si>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</si>
  <si>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</si>
  <si>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</si>
  <si>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</si>
  <si>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</si>
  <si>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</si>
  <si>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</si>
  <si>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</si>
  <si>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</si>
  <si>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</si>
  <si>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</si>
  <si>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</si>
  <si>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</si>
  <si>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</si>
  <si>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</si>
  <si>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</si>
  <si>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</si>
  <si>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</si>
  <si>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</si>
  <si>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</si>
  <si>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</si>
  <si>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</si>
  <si>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</si>
  <si>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</si>
  <si>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</si>
  <si>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</si>
  <si>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</si>
  <si>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</si>
  <si>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</si>
  <si>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</si>
  <si>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</si>
  <si>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</si>
  <si>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</si>
  <si>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</si>
  <si>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</si>
  <si>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</si>
  <si>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</si>
  <si>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</si>
  <si>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</si>
  <si>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</si>
  <si>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</si>
  <si>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</si>
  <si>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</si>
  <si>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</si>
  <si>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</si>
  <si>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</si>
  <si>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</si>
  <si>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</si>
  <si>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</si>
  <si>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</si>
  <si>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</si>
  <si>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</si>
  <si>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</si>
  <si>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</si>
  <si>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</si>
  <si>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</si>
  <si>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</si>
  <si>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</si>
  <si>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</si>
  <si>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</si>
  <si>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</si>
  <si>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</si>
  <si>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</si>
  <si>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</si>
  <si>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</si>
  <si>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</si>
  <si>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</si>
  <si>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</si>
  <si>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</si>
  <si>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</si>
  <si>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</si>
  <si>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</si>
  <si>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</si>
  <si>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</si>
  <si>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</si>
  <si>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</si>
  <si>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</si>
  <si>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</si>
  <si>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</si>
  <si>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</si>
  <si>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</si>
  <si>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</si>
  <si>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</si>
  <si>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</si>
  <si>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</si>
  <si>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</si>
  <si>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</si>
  <si>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</si>
  <si>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</si>
  <si>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</si>
  <si>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</si>
  <si>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</si>
  <si>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</si>
  <si>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</si>
  <si>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</si>
  <si>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</si>
  <si>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</si>
  <si>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</si>
  <si>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</si>
  <si>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</si>
  <si>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</si>
  <si>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</si>
  <si>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</si>
  <si>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</si>
  <si>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</si>
  <si>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</si>
  <si>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</si>
  <si>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</si>
  <si>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</si>
  <si>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</si>
  <si>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</si>
  <si>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</si>
  <si>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</si>
  <si>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</si>
  <si>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</si>
  <si>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</si>
  <si>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</si>
  <si>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</si>
  <si>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</si>
  <si>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</si>
  <si>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</si>
  <si>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</si>
  <si>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</si>
  <si>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</si>
  <si>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</si>
  <si>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</si>
  <si>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</si>
  <si>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</si>
  <si>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</si>
  <si>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</si>
  <si>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</si>
  <si>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</si>
  <si>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</si>
  <si>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</si>
  <si>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</si>
  <si>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</si>
  <si>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</si>
  <si>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</si>
  <si>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</si>
  <si>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</si>
  <si>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</si>
  <si>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</si>
  <si>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</si>
  <si>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</si>
  <si>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</si>
  <si>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</si>
  <si>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</si>
  <si>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</si>
  <si>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</si>
  <si>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</si>
  <si>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</si>
  <si>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</si>
  <si>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</si>
  <si>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</si>
  <si>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</si>
  <si>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</si>
  <si>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</si>
  <si>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</si>
  <si>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</si>
  <si>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</si>
  <si>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</si>
  <si>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</si>
  <si>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</si>
  <si>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</si>
  <si>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</si>
  <si>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</si>
  <si>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</si>
  <si>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</si>
  <si>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</si>
  <si>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</si>
  <si>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</si>
  <si>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</si>
  <si>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</si>
  <si>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</si>
  <si>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</si>
  <si>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</si>
  <si>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</si>
  <si>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</si>
  <si>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</si>
  <si>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</si>
  <si>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</si>
  <si>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</si>
  <si>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</si>
  <si>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</si>
  <si>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</si>
  <si>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</si>
  <si>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</si>
  <si>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</si>
  <si>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</si>
  <si>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</si>
  <si>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</si>
  <si>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</si>
  <si>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</si>
  <si>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</si>
  <si>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</si>
  <si>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</si>
  <si>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</si>
  <si>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</si>
  <si>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</si>
  <si>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</si>
  <si>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</si>
  <si>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</si>
  <si>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</si>
  <si>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</si>
  <si>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</si>
  <si>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</si>
  <si>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</si>
  <si>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</si>
  <si>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</si>
  <si>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</si>
  <si>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</si>
  <si>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</si>
  <si>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</si>
  <si>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</si>
  <si>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</si>
  <si>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</si>
  <si>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</si>
  <si>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</si>
  <si>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</si>
  <si>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</si>
  <si>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</si>
  <si>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</si>
  <si>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</si>
  <si>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</si>
  <si>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</si>
  <si>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</si>
  <si>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</si>
  <si>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</si>
  <si>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</si>
  <si>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</si>
  <si>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</si>
  <si>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</si>
  <si>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</si>
  <si>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</si>
  <si>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</si>
  <si>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</si>
  <si>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</si>
  <si>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</si>
  <si>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</si>
  <si>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</si>
  <si>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</si>
  <si>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</si>
  <si>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</si>
  <si>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</si>
  <si>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</si>
  <si>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</si>
  <si>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</si>
  <si>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</si>
  <si>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</si>
  <si>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</si>
  <si>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</si>
  <si>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</si>
  <si>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</si>
  <si>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</si>
  <si>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</si>
  <si>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</si>
  <si>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</si>
  <si>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</si>
  <si>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</si>
  <si>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</si>
  <si>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</si>
  <si>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</si>
  <si>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</si>
  <si>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</si>
  <si>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</si>
  <si>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</si>
  <si>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</si>
  <si>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</si>
  <si>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</si>
  <si>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</si>
  <si>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</si>
  <si>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</si>
  <si>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</si>
  <si>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</si>
  <si>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</si>
  <si>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</si>
  <si>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</si>
  <si>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</si>
  <si>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</si>
  <si>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</si>
  <si>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</si>
  <si>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</si>
  <si>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</si>
  <si>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</si>
  <si>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</si>
  <si>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</si>
  <si>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</si>
  <si>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</si>
  <si>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</si>
  <si>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</si>
  <si>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</si>
  <si>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</si>
  <si>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</si>
  <si>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</si>
  <si>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</si>
  <si>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</si>
  <si>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</si>
  <si>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</si>
  <si>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</si>
  <si>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</si>
  <si>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</si>
  <si>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</si>
  <si>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</si>
  <si>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</si>
  <si>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</si>
  <si>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</si>
  <si>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</si>
  <si>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</si>
  <si>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</si>
  <si>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</si>
  <si>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</si>
  <si>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</si>
  <si>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</si>
  <si>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</si>
  <si>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</si>
  <si>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</si>
  <si>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</si>
  <si>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</si>
  <si>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</si>
  <si>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</si>
  <si>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</si>
  <si>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</si>
  <si>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</si>
  <si>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</si>
  <si>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</si>
  <si>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</si>
  <si>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</si>
  <si>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</si>
  <si>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</si>
  <si>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</si>
  <si>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</si>
  <si>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</si>
  <si>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</si>
  <si>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</si>
  <si>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</si>
  <si>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</si>
  <si>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</si>
  <si>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</si>
  <si>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</si>
  <si>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</si>
  <si>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</si>
  <si>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</si>
  <si>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</si>
  <si>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</si>
  <si>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</si>
  <si>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</si>
  <si>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</si>
  <si>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</si>
  <si>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</si>
  <si>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</si>
  <si>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</si>
  <si>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</si>
  <si>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</si>
  <si>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</si>
  <si>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</si>
  <si>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</si>
  <si>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</si>
  <si>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</si>
  <si>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</si>
  <si>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</si>
  <si>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</si>
  <si>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</si>
  <si>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</si>
  <si>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</si>
  <si>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</si>
  <si>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</si>
  <si>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</si>
  <si>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</si>
  <si>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</si>
  <si>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</si>
  <si>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</si>
  <si>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</si>
  <si>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</si>
  <si>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</si>
  <si>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</si>
  <si>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</si>
  <si>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</si>
  <si>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</si>
  <si>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</si>
  <si>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</si>
  <si>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</si>
  <si>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</si>
  <si>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</si>
  <si>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</si>
  <si>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</si>
  <si>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</si>
  <si>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</si>
  <si>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</si>
  <si>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</si>
  <si>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</si>
  <si>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</si>
  <si>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</si>
  <si>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</si>
  <si>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</si>
  <si>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</si>
  <si>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</si>
  <si>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</si>
  <si>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</si>
  <si>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</si>
  <si>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</si>
  <si>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</si>
  <si>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</si>
  <si>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</si>
  <si>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</si>
  <si>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</si>
  <si>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</si>
  <si>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</si>
  <si>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</si>
  <si>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</si>
  <si>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</si>
  <si>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</si>
  <si>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</si>
  <si>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</si>
  <si>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</si>
  <si>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</si>
  <si>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</si>
  <si>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</si>
  <si>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</si>
  <si>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</si>
  <si>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</si>
  <si>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</si>
  <si>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</si>
  <si>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</si>
  <si>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</si>
  <si>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</si>
  <si>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</si>
  <si>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</si>
  <si>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</si>
  <si>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</si>
  <si>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</si>
  <si>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</si>
  <si>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</si>
  <si>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</si>
  <si>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</si>
  <si>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</si>
  <si>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</si>
  <si>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</si>
  <si>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</si>
  <si>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</si>
  <si>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</si>
  <si>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</si>
  <si>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</si>
  <si>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</si>
  <si>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</si>
  <si>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</si>
  <si>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</si>
  <si>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</si>
  <si>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</si>
  <si>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</si>
  <si>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</si>
  <si>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</si>
  <si>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</si>
  <si>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</si>
  <si>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</si>
  <si>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</si>
  <si>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</si>
  <si>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</si>
  <si>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</si>
  <si>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</si>
  <si>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</si>
  <si>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</si>
  <si>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</si>
  <si>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</si>
  <si>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</si>
  <si>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</si>
  <si>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</si>
  <si>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</si>
  <si>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</si>
  <si>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</si>
  <si>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</si>
  <si>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</si>
  <si>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</si>
  <si>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</si>
  <si>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</si>
  <si>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</si>
  <si>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</si>
  <si>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</si>
  <si>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</si>
  <si>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</si>
  <si>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</si>
  <si>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</si>
  <si>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</si>
  <si>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</si>
  <si>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</si>
  <si>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</si>
  <si>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</si>
  <si>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</si>
  <si>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</si>
  <si>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</si>
  <si>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</si>
  <si>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</si>
  <si>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</si>
  <si>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</si>
  <si>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</si>
  <si>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</si>
  <si>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</si>
  <si>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</si>
  <si>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</si>
  <si>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</si>
  <si>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</si>
  <si>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</si>
  <si>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</si>
  <si>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</si>
  <si>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</si>
  <si>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</si>
  <si>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</si>
  <si>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</si>
  <si>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</si>
  <si>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</si>
  <si>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</si>
  <si>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</si>
  <si>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</si>
  <si>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</si>
  <si>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</si>
  <si>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</si>
  <si>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</si>
  <si>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</si>
  <si>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</si>
  <si>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</si>
  <si>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</si>
  <si>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</si>
  <si>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</si>
  <si>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</si>
  <si>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</si>
  <si>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</si>
  <si>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</si>
  <si>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</si>
  <si>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</si>
  <si>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</si>
  <si>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</si>
  <si>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</si>
  <si>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</si>
  <si>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</si>
  <si>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</si>
  <si>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</si>
  <si>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</si>
  <si>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</si>
  <si>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</si>
  <si>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</si>
  <si>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</si>
  <si>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</si>
  <si>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</si>
  <si>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</si>
  <si>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</si>
  <si>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</si>
  <si>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</si>
  <si>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</si>
  <si>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</si>
  <si>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</si>
  <si>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</si>
  <si>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</si>
  <si>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</si>
  <si>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</si>
  <si>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</si>
  <si>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</si>
  <si>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</si>
  <si>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</si>
  <si>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</si>
  <si>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</si>
  <si>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</si>
  <si>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</si>
  <si>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</si>
  <si>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</si>
  <si>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</si>
  <si>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</si>
  <si>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</si>
  <si>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</si>
  <si>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</si>
  <si>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</si>
  <si>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</si>
  <si>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</si>
  <si>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</si>
  <si>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</si>
  <si>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</si>
  <si>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</si>
  <si>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</si>
  <si>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</si>
  <si>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</si>
  <si>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</si>
  <si>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</si>
  <si>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</si>
  <si>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</si>
  <si>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</si>
  <si>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</si>
  <si>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</si>
  <si>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</si>
  <si>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</si>
  <si>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</si>
  <si>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</si>
  <si>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</si>
  <si>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</si>
  <si>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</si>
  <si>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</si>
  <si>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</si>
  <si>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</si>
  <si>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</si>
  <si>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</si>
  <si>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</si>
  <si>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</si>
  <si>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</si>
  <si>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</si>
  <si>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</si>
  <si>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</si>
  <si>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</si>
  <si>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</si>
  <si>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</si>
  <si>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</si>
  <si>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</si>
  <si>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</si>
  <si>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</si>
  <si>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</si>
  <si>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</si>
  <si>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</si>
  <si>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</si>
  <si>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</si>
  <si>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</si>
  <si>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</si>
  <si>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</si>
  <si>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</si>
  <si>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</si>
  <si>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</si>
  <si>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</si>
  <si>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</si>
  <si>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</si>
  <si>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</si>
  <si>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</si>
  <si>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</si>
  <si>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</si>
  <si>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</si>
  <si>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</si>
  <si>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</si>
  <si>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</si>
  <si>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</si>
  <si>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</si>
  <si>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</si>
  <si>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</si>
  <si>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</si>
  <si>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</si>
  <si>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</si>
  <si>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</si>
  <si>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</si>
  <si>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</si>
  <si>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</si>
  <si>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</si>
  <si>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</si>
  <si>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</si>
  <si>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</si>
  <si>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</si>
  <si>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</si>
  <si>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</si>
  <si>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</si>
  <si>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</si>
  <si>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</si>
  <si>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</si>
  <si>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</si>
  <si>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</si>
  <si>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</si>
  <si>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</si>
  <si>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</si>
  <si>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</si>
  <si>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</si>
  <si>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</si>
  <si>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</si>
  <si>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</si>
  <si>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</si>
  <si>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</si>
  <si>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</si>
  <si>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</si>
  <si>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</si>
  <si>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</si>
  <si>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</si>
  <si>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</si>
  <si>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</si>
  <si>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</si>
  <si>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</si>
  <si>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</si>
  <si>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</si>
  <si>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</si>
  <si>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</si>
  <si>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</si>
  <si>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</si>
  <si>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</si>
  <si>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</si>
  <si>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</si>
  <si>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</si>
  <si>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</si>
  <si>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</si>
  <si>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</si>
  <si>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</si>
  <si>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</si>
  <si>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</si>
  <si>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</si>
  <si>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</si>
  <si>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</si>
  <si>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</si>
  <si>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</si>
  <si>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</si>
  <si>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</si>
  <si>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</si>
  <si>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</si>
  <si>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</si>
  <si>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</si>
  <si>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</si>
  <si>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</si>
  <si>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</si>
  <si>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</si>
  <si>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</si>
  <si>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</si>
  <si>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</si>
  <si>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</si>
  <si>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</si>
  <si>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</si>
  <si>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</si>
  <si>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</si>
  <si>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</si>
  <si>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</si>
  <si>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</si>
  <si>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</si>
  <si>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</si>
  <si>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</si>
  <si>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</si>
  <si>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</si>
  <si>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</si>
  <si>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</si>
  <si>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</si>
  <si>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</si>
  <si>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</si>
  <si>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</si>
  <si>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</si>
  <si>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</si>
  <si>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</si>
  <si>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</si>
  <si>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</si>
  <si>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</si>
  <si>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</si>
  <si>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</si>
  <si>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</si>
  <si>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</si>
  <si>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</si>
  <si>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</si>
  <si>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</si>
  <si>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</si>
  <si>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</si>
  <si>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</si>
  <si>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</si>
  <si>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</si>
  <si>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</si>
  <si>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</si>
  <si>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</si>
  <si>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</si>
  <si>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</si>
  <si>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</si>
  <si>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</si>
  <si>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</si>
  <si>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</si>
  <si>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</si>
  <si>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</si>
  <si>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</si>
  <si>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</si>
  <si>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</si>
  <si>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</si>
  <si>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</si>
  <si>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</si>
  <si>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</si>
  <si>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</si>
  <si>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</si>
  <si>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</si>
  <si>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</si>
  <si>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</si>
  <si>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</si>
  <si>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</si>
  <si>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</si>
  <si>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</si>
  <si>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</si>
  <si>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</si>
  <si>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</si>
  <si>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</si>
  <si>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</si>
  <si>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</si>
  <si>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</si>
  <si>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</si>
  <si>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</si>
  <si>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</si>
  <si>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</si>
  <si>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</si>
  <si>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</si>
  <si>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</si>
  <si>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</si>
  <si>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</si>
  <si>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</si>
  <si>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</si>
  <si>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</si>
  <si>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</si>
  <si>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</si>
  <si>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</si>
  <si>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</si>
  <si>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</si>
  <si>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</si>
  <si>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</si>
  <si>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</si>
  <si>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</si>
  <si>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</si>
  <si>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</si>
  <si>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</si>
  <si>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</si>
  <si>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</si>
  <si>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</si>
  <si>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</si>
  <si>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</si>
  <si>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</si>
  <si>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</si>
  <si>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</si>
  <si>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</si>
  <si>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</si>
  <si>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</si>
  <si>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</si>
  <si>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</si>
  <si>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</si>
  <si>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</si>
  <si>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</si>
  <si>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</si>
  <si>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</si>
  <si>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</si>
  <si>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</si>
  <si>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</si>
  <si>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</si>
  <si>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</si>
  <si>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</si>
  <si>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</si>
  <si>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</si>
  <si>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</si>
  <si>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</si>
  <si>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</si>
  <si>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</si>
  <si>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</si>
  <si>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</si>
  <si>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</si>
  <si>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</si>
  <si>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</si>
  <si>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</si>
  <si>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</si>
  <si>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</si>
  <si>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</si>
  <si>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</si>
  <si>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</si>
  <si>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</si>
  <si>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</si>
  <si>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</si>
  <si>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</si>
  <si>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</si>
  <si>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</si>
  <si>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</si>
  <si>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</si>
  <si>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</si>
  <si>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</si>
  <si>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</si>
  <si>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</si>
  <si>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</si>
  <si>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</si>
  <si>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</si>
  <si>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</si>
  <si>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</si>
  <si>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</si>
  <si>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</si>
  <si>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</si>
  <si>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</si>
  <si>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</si>
  <si>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</si>
  <si>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</si>
  <si>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</si>
  <si>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</si>
  <si>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</si>
  <si>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</si>
  <si>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</si>
  <si>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</si>
  <si>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</si>
  <si>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</si>
  <si>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</si>
  <si>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</si>
  <si>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</si>
  <si>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</si>
  <si>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</si>
  <si>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</si>
  <si>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</si>
  <si>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</si>
  <si>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</si>
  <si>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</si>
  <si>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</si>
  <si>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</si>
  <si>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</si>
  <si>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</si>
  <si>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</si>
  <si>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</si>
  <si>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</si>
  <si>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</si>
  <si>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</si>
  <si>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</si>
  <si>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</si>
  <si>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</si>
  <si>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</si>
  <si>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</si>
  <si>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</si>
  <si>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</si>
  <si>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</si>
  <si>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</si>
  <si>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</si>
  <si>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</si>
  <si>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</si>
  <si>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</si>
  <si>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</si>
  <si>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</si>
  <si>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</si>
  <si>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</si>
  <si>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</si>
  <si>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</si>
  <si>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</si>
  <si>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</si>
  <si>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</si>
  <si>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</si>
  <si>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</si>
  <si>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</si>
  <si>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</si>
  <si>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</si>
  <si>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</si>
  <si>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</si>
  <si>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</si>
  <si>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</si>
  <si>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</si>
  <si>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</si>
  <si>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</si>
  <si>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</si>
  <si>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</si>
  <si>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</si>
  <si>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</si>
  <si>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</si>
  <si>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</si>
  <si>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</si>
  <si>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</si>
  <si>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</si>
  <si>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</si>
  <si>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</si>
  <si>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</si>
  <si>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</si>
  <si>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</si>
  <si>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</si>
  <si>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</si>
  <si>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</si>
  <si>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</si>
  <si>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</si>
  <si>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</si>
  <si>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</si>
  <si>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</si>
  <si>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</si>
  <si>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</si>
  <si>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</si>
  <si>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</si>
  <si>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</si>
  <si>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</si>
  <si>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</si>
  <si>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</si>
  <si>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</si>
  <si>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</si>
  <si>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</si>
  <si>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</si>
  <si>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</si>
  <si>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</si>
  <si>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</si>
  <si>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</si>
  <si>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</si>
  <si>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</si>
  <si>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</si>
  <si>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</si>
  <si>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</si>
  <si>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</si>
  <si>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</si>
  <si>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</si>
  <si>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</si>
  <si>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</si>
  <si>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</si>
  <si>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</si>
  <si>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</si>
  <si>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</si>
  <si>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</si>
  <si>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</si>
  <si>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</si>
  <si>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</si>
  <si>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</si>
  <si>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</si>
  <si>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</si>
  <si>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</si>
  <si>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</si>
  <si>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</si>
  <si>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</si>
  <si>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</si>
  <si>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</si>
  <si>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</si>
  <si>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</si>
  <si>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</si>
  <si>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</si>
  <si>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</si>
  <si>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</si>
  <si>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</si>
  <si>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</si>
  <si>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</si>
  <si>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</si>
  <si>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</si>
  <si>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</si>
  <si>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</si>
  <si>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</si>
  <si>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</si>
  <si>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</si>
  <si>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</si>
  <si>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</si>
  <si>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</si>
  <si>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</si>
  <si>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</si>
  <si>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</si>
  <si>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</si>
  <si>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</si>
  <si>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</si>
  <si>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</si>
  <si>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</si>
  <si>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</si>
  <si>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</si>
  <si>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</si>
  <si>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</si>
  <si>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</si>
  <si>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</si>
  <si>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</si>
  <si>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</si>
  <si>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</si>
  <si>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</si>
  <si>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</si>
  <si>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</si>
  <si>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</si>
  <si>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</si>
  <si>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</si>
  <si>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</si>
  <si>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</si>
  <si>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</si>
  <si>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</si>
  <si>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</si>
  <si>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</si>
  <si>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</si>
  <si>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</si>
  <si>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</si>
  <si>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</si>
  <si>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</si>
  <si>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</si>
  <si>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</si>
  <si>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</si>
  <si>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</si>
  <si>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</si>
  <si>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</si>
  <si>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</si>
  <si>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</si>
  <si>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</si>
  <si>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</si>
  <si>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</si>
  <si>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</si>
  <si>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</si>
  <si>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</si>
  <si>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</si>
  <si>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</si>
  <si>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</si>
  <si>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</si>
  <si>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</si>
  <si>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</si>
  <si>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</si>
  <si>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</si>
  <si>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</si>
  <si>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</si>
  <si>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</si>
  <si>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</si>
  <si>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</si>
  <si>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</si>
  <si>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</si>
  <si>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</si>
  <si>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</si>
  <si>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</si>
  <si>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</si>
  <si>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</si>
  <si>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</si>
  <si>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</si>
  <si>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</si>
  <si>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</si>
  <si>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</si>
  <si>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</si>
  <si>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</si>
  <si>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</si>
  <si>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</si>
  <si>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</si>
  <si>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</si>
  <si>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</si>
  <si>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</si>
  <si>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</si>
  <si>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</si>
  <si>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</si>
  <si>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</si>
  <si>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</si>
  <si>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</si>
  <si>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</si>
  <si>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</si>
  <si>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</si>
  <si>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</si>
  <si>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</si>
  <si>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</si>
  <si>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</si>
  <si>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</si>
  <si>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</si>
  <si>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</si>
  <si>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</si>
  <si>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</si>
  <si>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</si>
  <si>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</si>
  <si>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</si>
  <si>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</si>
  <si>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</si>
  <si>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</si>
  <si>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</si>
  <si>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</si>
  <si>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</si>
  <si>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</si>
  <si>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</si>
  <si>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</si>
  <si>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</si>
  <si>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</si>
  <si>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</si>
  <si>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</si>
  <si>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</si>
  <si>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</si>
  <si>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</si>
  <si>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</si>
  <si>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</si>
  <si>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</si>
  <si>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</si>
  <si>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</si>
  <si>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</si>
  <si>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</si>
  <si>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</si>
  <si>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</si>
  <si>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</si>
  <si>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</si>
  <si>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</si>
  <si>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</si>
  <si>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</si>
  <si>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</si>
  <si>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</si>
  <si>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</si>
  <si>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</si>
  <si>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</si>
  <si>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</si>
  <si>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</si>
  <si>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</si>
  <si>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</si>
  <si>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</si>
  <si>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</si>
  <si>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</si>
  <si>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</si>
  <si>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</si>
  <si>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</si>
  <si>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</si>
  <si>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</si>
  <si>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</si>
  <si>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</si>
  <si>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</si>
  <si>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</si>
  <si>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</si>
  <si>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</si>
  <si>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</si>
  <si>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</si>
  <si>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</si>
  <si>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</si>
  <si>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</si>
  <si>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</si>
  <si>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</si>
  <si>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</si>
  <si>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</si>
  <si>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</si>
  <si>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</si>
  <si>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</si>
  <si>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</si>
  <si>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</si>
  <si>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</si>
  <si>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</si>
  <si>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</si>
  <si>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</si>
  <si>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</si>
  <si>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</si>
  <si>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</si>
  <si>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</si>
  <si>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</si>
  <si>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</si>
  <si>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</si>
  <si>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</si>
  <si>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</si>
  <si>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</si>
  <si>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</si>
  <si>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</si>
  <si>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</si>
  <si>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</si>
  <si>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</si>
  <si>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</si>
  <si>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</si>
  <si>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</si>
  <si>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</si>
  <si>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</si>
  <si>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</si>
  <si>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</si>
  <si>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</si>
  <si>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</si>
  <si>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</si>
  <si>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</si>
  <si>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</si>
  <si>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</si>
  <si>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</si>
  <si>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</si>
  <si>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</si>
  <si>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</si>
  <si>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</si>
  <si>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</si>
  <si>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</si>
  <si>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</si>
  <si>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</si>
  <si>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</si>
  <si>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</si>
  <si>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</si>
  <si>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</si>
  <si>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</si>
  <si>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</si>
  <si>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</si>
  <si>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</si>
  <si>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</si>
  <si>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</si>
  <si>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</si>
  <si>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</si>
  <si>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</si>
  <si>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</si>
  <si>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</si>
  <si>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</si>
  <si>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</si>
  <si>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</si>
  <si>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</si>
  <si>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</si>
  <si>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</si>
  <si>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</si>
  <si>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</si>
  <si>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</si>
  <si>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</si>
  <si>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</si>
  <si>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</si>
  <si>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</si>
  <si>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</si>
  <si>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</si>
  <si>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</si>
  <si>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</si>
  <si>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</si>
  <si>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</si>
  <si>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</si>
  <si>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</si>
  <si>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</si>
  <si>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</si>
  <si>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</si>
  <si>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</si>
  <si>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</si>
  <si>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</si>
  <si>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</si>
  <si>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</si>
  <si>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</si>
  <si>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</si>
  <si>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</si>
  <si>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</si>
  <si>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</si>
  <si>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</si>
  <si>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</si>
  <si>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</si>
  <si>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</si>
  <si>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</si>
  <si>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</si>
  <si>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</si>
  <si>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</si>
  <si>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</si>
  <si>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</si>
  <si>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</si>
  <si>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</si>
  <si>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</si>
  <si>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</si>
  <si>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</si>
  <si>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</si>
  <si>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</si>
  <si>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</si>
  <si>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</si>
  <si>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</si>
  <si>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</si>
  <si>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</si>
  <si>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</si>
  <si>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</si>
  <si>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</si>
  <si>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</si>
  <si>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</si>
  <si>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</si>
  <si>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</si>
  <si>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</si>
  <si>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</si>
  <si>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</si>
  <si>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</si>
  <si>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</si>
  <si>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</si>
  <si>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</si>
  <si>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</si>
  <si>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</si>
  <si>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</si>
  <si>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</si>
  <si>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</si>
  <si>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</si>
  <si>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</si>
  <si>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</si>
  <si>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</si>
  <si>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</si>
  <si>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</si>
  <si>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</si>
  <si>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</si>
  <si>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</si>
  <si>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</si>
  <si>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</si>
  <si>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</si>
  <si>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</si>
  <si>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</si>
  <si>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</si>
  <si>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</si>
  <si>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</si>
  <si>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</si>
  <si>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</si>
  <si>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</si>
  <si>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</si>
  <si>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</si>
  <si>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</si>
  <si>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</si>
  <si>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</si>
  <si>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</si>
  <si>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</si>
  <si>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</si>
  <si>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</si>
  <si>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</si>
  <si>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</si>
  <si>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</si>
  <si>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</si>
  <si>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</si>
  <si>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</si>
  <si>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</si>
  <si>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</si>
  <si>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</si>
  <si>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</si>
  <si>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</si>
  <si>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</si>
  <si>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</si>
  <si>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</si>
  <si>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</si>
  <si>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</si>
  <si>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</si>
  <si>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</si>
  <si>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</si>
  <si>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</si>
  <si>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</si>
  <si>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</si>
  <si>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</si>
  <si>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</si>
  <si>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</si>
  <si>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</si>
  <si>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</si>
  <si>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</si>
  <si>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</si>
  <si>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</si>
  <si>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</si>
  <si>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</si>
  <si>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</si>
  <si>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</si>
  <si>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</si>
  <si>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</si>
  <si>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</si>
  <si>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</si>
  <si>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</si>
  <si>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</si>
  <si>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</si>
  <si>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</si>
  <si>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</si>
  <si>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</si>
  <si>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</si>
  <si>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</si>
  <si>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</si>
  <si>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</si>
  <si>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</si>
  <si>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</si>
  <si>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</si>
  <si>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</si>
  <si>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</si>
  <si>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</si>
  <si>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</si>
  <si>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</si>
  <si>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</si>
  <si>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</si>
  <si>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</si>
  <si>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</si>
  <si>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</si>
  <si>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</si>
  <si>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</si>
  <si>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</si>
  <si>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</si>
  <si>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</si>
  <si>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</si>
  <si>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</si>
  <si>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</si>
  <si>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</si>
  <si>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</si>
  <si>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</si>
  <si>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</si>
  <si>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</si>
  <si>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</si>
  <si>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</si>
  <si>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</si>
  <si>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</si>
  <si>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</si>
  <si>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</si>
  <si>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</si>
  <si>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</si>
  <si>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</si>
  <si>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</si>
  <si>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</si>
  <si>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</si>
  <si>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</si>
  <si>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</si>
  <si>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</si>
  <si>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</si>
  <si>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</si>
  <si>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</si>
  <si>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</si>
  <si>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</si>
  <si>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</si>
  <si>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</si>
  <si>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</si>
  <si>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</si>
  <si>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</si>
  <si>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</si>
  <si>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</si>
  <si>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</si>
  <si>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</si>
  <si>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</si>
  <si>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</si>
  <si>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</si>
  <si>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</si>
  <si>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</si>
  <si>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</si>
  <si>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</si>
  <si>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</si>
  <si>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</si>
  <si>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</si>
  <si>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</si>
  <si>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</si>
  <si>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</si>
  <si>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</si>
  <si>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</si>
  <si>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</si>
  <si>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</si>
  <si>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</si>
  <si>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</si>
  <si>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</si>
  <si>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</si>
  <si>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</si>
  <si>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</si>
  <si>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</si>
  <si>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</si>
  <si>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</si>
  <si>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</si>
  <si>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</si>
  <si>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</si>
  <si>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</si>
  <si>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</si>
  <si>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</si>
  <si>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</si>
  <si>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</si>
  <si>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</si>
  <si>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</si>
  <si>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</si>
  <si>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</si>
  <si>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</si>
  <si>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</si>
  <si>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</si>
  <si>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</si>
  <si>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</si>
  <si>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</si>
  <si>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</si>
  <si>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</si>
  <si>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</si>
  <si>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</si>
  <si>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</si>
  <si>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</si>
  <si>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</si>
  <si>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</si>
  <si>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</si>
  <si>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</si>
  <si>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</si>
  <si>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</si>
  <si>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</si>
  <si>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</si>
  <si>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</si>
  <si>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</si>
  <si>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</si>
  <si>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</si>
  <si>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</si>
  <si>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</si>
  <si>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</si>
  <si>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</si>
  <si>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</si>
  <si>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</si>
  <si>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</si>
  <si>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</si>
  <si>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</si>
  <si>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</si>
  <si>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</si>
  <si>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</si>
  <si>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</si>
  <si>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</si>
  <si>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</si>
  <si>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</si>
  <si>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</si>
  <si>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</si>
  <si>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</si>
  <si>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</si>
  <si>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</si>
  <si>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</si>
  <si>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</si>
  <si>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</si>
  <si>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</si>
  <si>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</si>
  <si>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</si>
  <si>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</si>
  <si>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</si>
  <si>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</si>
  <si>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</si>
  <si>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</si>
  <si>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</si>
  <si>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</si>
  <si>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</si>
  <si>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</si>
  <si>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</si>
  <si>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</si>
  <si>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</si>
  <si>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</si>
  <si>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</si>
  <si>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</si>
  <si>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</si>
  <si>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</si>
  <si>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</si>
  <si>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</si>
  <si>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</si>
  <si>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</si>
  <si>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</si>
  <si>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</si>
  <si>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</si>
  <si>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</si>
  <si>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</si>
  <si>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</si>
  <si>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</si>
  <si>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</si>
  <si>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</si>
  <si>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</si>
  <si>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</si>
  <si>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</si>
  <si>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</si>
  <si>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</si>
  <si>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</si>
  <si>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</si>
  <si>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</si>
  <si>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</si>
  <si>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</si>
  <si>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</si>
  <si>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</si>
  <si>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</si>
  <si>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</si>
  <si>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</si>
  <si>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</si>
  <si>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</si>
  <si>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</si>
  <si>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</si>
  <si>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</si>
  <si>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</si>
  <si>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</si>
  <si>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</si>
  <si>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</si>
  <si>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</si>
  <si>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</si>
  <si>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</si>
  <si>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</si>
  <si>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</si>
  <si>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</si>
  <si>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</si>
  <si>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</si>
  <si>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</si>
  <si>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</si>
  <si>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</si>
  <si>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</si>
  <si>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</si>
  <si>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</si>
  <si>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</si>
  <si>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</si>
  <si>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</si>
  <si>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</si>
  <si>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</si>
  <si>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</si>
  <si>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</si>
  <si>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</si>
  <si>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</si>
  <si>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</si>
  <si>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</si>
  <si>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</si>
  <si>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</si>
  <si>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</si>
  <si>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</si>
  <si>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</si>
  <si>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</si>
  <si>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</si>
  <si>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</si>
  <si>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</si>
  <si>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</si>
  <si>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</si>
  <si>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</si>
  <si>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</si>
  <si>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</si>
  <si>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</si>
  <si>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</si>
  <si>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</si>
  <si>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</si>
  <si>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</si>
  <si>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</si>
  <si>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</si>
  <si>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</si>
  <si>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</si>
  <si>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</si>
  <si>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</si>
  <si>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</si>
  <si>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</si>
  <si>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</si>
  <si>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</si>
  <si>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</si>
  <si>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</si>
  <si>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</si>
  <si>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</si>
  <si>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</si>
  <si>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</si>
  <si>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</si>
  <si>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</si>
  <si>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</si>
  <si>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</si>
  <si>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</si>
  <si>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</si>
  <si>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</si>
  <si>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</si>
  <si>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</si>
  <si>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</si>
  <si>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</si>
  <si>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</si>
  <si>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</si>
  <si>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</si>
  <si>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</si>
  <si>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</si>
  <si>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</si>
  <si>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</si>
  <si>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</si>
  <si>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</si>
  <si>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</si>
  <si>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</si>
  <si>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</si>
  <si>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</si>
  <si>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</si>
  <si>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</si>
  <si>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</si>
  <si>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</si>
  <si>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</si>
  <si>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</si>
  <si>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</si>
  <si>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</si>
  <si>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</si>
  <si>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</si>
  <si>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</si>
  <si>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</si>
  <si>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</si>
  <si>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</si>
  <si>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</si>
  <si>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</si>
  <si>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</si>
  <si>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</si>
  <si>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</si>
  <si>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</si>
  <si>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</si>
  <si>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</si>
  <si>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</si>
  <si>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</si>
  <si>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</si>
  <si>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</si>
  <si>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</si>
  <si>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</si>
  <si>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</si>
  <si>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</si>
  <si>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</si>
  <si>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</si>
  <si>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</si>
  <si>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</si>
  <si>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</si>
  <si>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</si>
  <si>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</si>
  <si>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</si>
  <si>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</si>
  <si>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</si>
  <si>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</si>
  <si>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</si>
  <si>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</si>
  <si>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</si>
  <si>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</si>
  <si>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</si>
  <si>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</si>
  <si>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</si>
  <si>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</si>
  <si>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</si>
  <si>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</si>
  <si>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</si>
  <si>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</si>
  <si>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</si>
  <si>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</si>
  <si>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</si>
  <si>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</si>
  <si>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</si>
  <si>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</si>
  <si>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</si>
  <si>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</si>
  <si>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</si>
  <si>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</si>
  <si>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</si>
  <si>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</si>
  <si>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</si>
  <si>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</si>
  <si>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</si>
  <si>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</si>
  <si>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</si>
  <si>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</si>
  <si>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</si>
  <si>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</si>
  <si>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</si>
  <si>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</si>
  <si>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</si>
  <si>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</si>
  <si>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</si>
  <si>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</si>
  <si>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</si>
  <si>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</si>
  <si>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</si>
  <si>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</si>
  <si>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</si>
  <si>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</si>
  <si>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</si>
  <si>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</si>
  <si>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</si>
  <si>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</si>
  <si>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</si>
  <si>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</si>
  <si>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</si>
  <si>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</si>
  <si>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</si>
  <si>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</si>
  <si>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</si>
  <si>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</si>
  <si>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</si>
  <si>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</si>
  <si>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</si>
  <si>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</si>
  <si>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</si>
  <si>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</si>
  <si>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</si>
  <si>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</si>
  <si>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</si>
  <si>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</si>
  <si>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</si>
  <si>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</si>
  <si>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</si>
  <si>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</si>
  <si>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</si>
  <si>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</si>
  <si>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</si>
  <si>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</si>
  <si>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</si>
  <si>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</si>
  <si>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</si>
  <si>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</si>
  <si>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</si>
  <si>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</si>
  <si>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</si>
  <si>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</si>
  <si>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</si>
  <si>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</si>
  <si>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</si>
  <si>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</si>
  <si>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</si>
  <si>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</si>
  <si>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</si>
  <si>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</si>
  <si>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</si>
  <si>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</si>
  <si>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</si>
  <si>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</si>
  <si>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</si>
  <si>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</si>
  <si>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</si>
  <si>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</si>
  <si>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</si>
  <si>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</si>
  <si>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</si>
  <si>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</si>
  <si>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</si>
  <si>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</si>
  <si>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</si>
  <si>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</si>
  <si>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</si>
  <si>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</si>
  <si>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</si>
  <si>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</si>
  <si>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</si>
  <si>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</si>
  <si>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</si>
  <si>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</si>
  <si>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</si>
  <si>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</si>
  <si>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</si>
  <si>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</si>
  <si>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</si>
  <si>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</si>
  <si>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</si>
  <si>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</si>
  <si>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</si>
  <si>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</si>
  <si>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</si>
  <si>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</si>
  <si>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</si>
  <si>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</si>
  <si>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</si>
  <si>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</si>
  <si>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</si>
  <si>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</si>
  <si>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</si>
  <si>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</si>
  <si>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</si>
  <si>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</si>
  <si>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</si>
  <si>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</si>
  <si>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</si>
  <si>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</si>
  <si>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</si>
  <si>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</si>
  <si>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</si>
  <si>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</si>
  <si>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</si>
  <si>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</si>
  <si>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</si>
  <si>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</si>
  <si>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</si>
  <si>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</si>
  <si>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</si>
  <si>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</si>
  <si>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</si>
  <si>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</si>
  <si>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</si>
  <si>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</si>
  <si>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</si>
  <si>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</si>
  <si>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</si>
  <si>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</si>
  <si>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</si>
  <si>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</si>
  <si>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</si>
  <si>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</si>
  <si>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</si>
  <si>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</si>
  <si>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</si>
  <si>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</si>
  <si>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</si>
  <si>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</si>
  <si>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</si>
  <si>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</si>
  <si>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</si>
  <si>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</si>
  <si>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</si>
  <si>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</si>
  <si>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</si>
  <si>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</si>
  <si>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</si>
  <si>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</si>
  <si>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</si>
  <si>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</si>
  <si>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</si>
  <si>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</si>
  <si>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</si>
  <si>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</si>
  <si>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</si>
  <si>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</si>
  <si>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</si>
  <si>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</si>
  <si>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</si>
  <si>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</si>
  <si>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</si>
  <si>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</si>
  <si>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</si>
  <si>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</si>
  <si>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</si>
  <si>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</si>
  <si>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</si>
  <si>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</si>
  <si>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</si>
  <si>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</si>
  <si>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</si>
  <si>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</si>
  <si>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</si>
  <si>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</si>
  <si>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</si>
  <si>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</si>
  <si>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</si>
  <si>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</si>
  <si>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</si>
  <si>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</si>
  <si>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</si>
  <si>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</si>
  <si>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</si>
  <si>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</si>
  <si>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</si>
  <si>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</si>
  <si>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</si>
  <si>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</si>
  <si>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</si>
  <si>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</si>
  <si>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</si>
  <si>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</si>
  <si>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</si>
  <si>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</si>
  <si>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</si>
  <si>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</si>
  <si>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</si>
  <si>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</si>
  <si>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</si>
  <si>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</si>
  <si>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</si>
  <si>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</si>
  <si>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</si>
  <si>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</si>
  <si>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</si>
  <si>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</si>
  <si>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</si>
  <si>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</si>
  <si>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</si>
  <si>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</si>
  <si>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</si>
  <si>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</si>
  <si>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</si>
  <si>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</si>
  <si>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</si>
  <si>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</si>
  <si>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</si>
  <si>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</si>
  <si>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</si>
  <si>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</si>
  <si>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</si>
  <si>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</si>
  <si>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</si>
  <si>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</si>
  <si>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</si>
  <si>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</si>
  <si>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</si>
  <si>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</si>
  <si>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</si>
  <si>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</si>
  <si>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</si>
  <si>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</si>
  <si>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</si>
  <si>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</si>
  <si>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</si>
  <si>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</si>
  <si>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</si>
  <si>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</si>
  <si>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</si>
  <si>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</si>
  <si>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</si>
  <si>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</si>
  <si>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</si>
  <si>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</si>
  <si>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</si>
  <si>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</si>
  <si>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</si>
  <si>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</si>
  <si>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</si>
  <si>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</si>
  <si>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</si>
  <si>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</si>
  <si>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</si>
  <si>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</si>
  <si>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</si>
  <si>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</si>
  <si>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</si>
  <si>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</si>
  <si>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</si>
  <si>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</si>
  <si>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</si>
  <si>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</si>
  <si>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</si>
  <si>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</si>
  <si>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</si>
  <si>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</si>
  <si>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</si>
  <si>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</si>
  <si>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</si>
  <si>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</si>
  <si>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</si>
  <si>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</si>
  <si>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</si>
  <si>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</si>
  <si>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</si>
  <si>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</si>
  <si>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</si>
  <si>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</si>
  <si>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</si>
  <si>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</si>
  <si>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</si>
  <si>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</si>
  <si>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</si>
  <si>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</si>
  <si>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</si>
  <si>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</si>
  <si>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</si>
  <si>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</si>
  <si>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</si>
  <si>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</si>
  <si>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</si>
  <si>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</si>
  <si>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</si>
  <si>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</si>
  <si>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</si>
  <si>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</si>
  <si>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</si>
  <si>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</si>
  <si>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</si>
  <si>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</si>
  <si>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</si>
  <si>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</si>
  <si>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</si>
  <si>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</si>
  <si>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</si>
  <si>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</si>
  <si>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</si>
  <si>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</si>
  <si>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</si>
  <si>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</si>
  <si>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</si>
  <si>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</si>
  <si>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</si>
  <si>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</si>
  <si>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</si>
  <si>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</si>
  <si>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</si>
  <si>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</si>
  <si>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</si>
  <si>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</si>
  <si>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</si>
  <si>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</si>
  <si>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</si>
  <si>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</si>
  <si>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</si>
  <si>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</si>
  <si>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</si>
  <si>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</si>
  <si>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</si>
  <si>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</si>
  <si>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</si>
  <si>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</si>
  <si>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</si>
  <si>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</si>
  <si>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</si>
  <si>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</si>
  <si>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</si>
  <si>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</si>
  <si>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</si>
  <si>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</si>
  <si>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</si>
  <si>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</si>
  <si>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</si>
  <si>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</si>
  <si>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</si>
  <si>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</si>
  <si>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</si>
  <si>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</si>
  <si>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</si>
  <si>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</si>
  <si>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</si>
  <si>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</si>
  <si>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</si>
  <si>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</si>
  <si>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</si>
  <si>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</si>
  <si>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</si>
  <si>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</si>
  <si>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</si>
  <si>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</si>
  <si>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</si>
  <si>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</si>
  <si>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</si>
  <si>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</si>
  <si>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</si>
  <si>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</si>
  <si>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</si>
  <si>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</si>
  <si>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</si>
  <si>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</si>
  <si>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</si>
  <si>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</si>
  <si>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</si>
  <si>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</si>
  <si>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</si>
  <si>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</si>
  <si>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</si>
  <si>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</si>
  <si>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</si>
  <si>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</si>
  <si>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</si>
  <si>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</si>
  <si>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</si>
  <si>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</si>
  <si>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</si>
  <si>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</si>
  <si>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</si>
  <si>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</si>
  <si>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</si>
  <si>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</si>
  <si>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</si>
  <si>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</si>
  <si>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</si>
  <si>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</si>
  <si>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</si>
  <si>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</si>
  <si>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</si>
  <si>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</si>
  <si>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</si>
  <si>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</si>
  <si>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</si>
  <si>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</si>
  <si>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</si>
  <si>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</si>
  <si>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</si>
  <si>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</si>
  <si>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</si>
  <si>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</si>
  <si>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</si>
  <si>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</si>
  <si>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</si>
  <si>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</si>
  <si>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</si>
  <si>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</si>
  <si>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</si>
  <si>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</si>
  <si>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</si>
  <si>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</si>
  <si>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</si>
  <si>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</si>
  <si>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</si>
  <si>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</si>
  <si>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</si>
  <si>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</si>
  <si>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</si>
  <si>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</si>
  <si>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</si>
  <si>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</si>
  <si>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</si>
  <si>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</si>
  <si>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</si>
  <si>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</si>
  <si>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</si>
  <si>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</si>
  <si>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</si>
  <si>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</si>
  <si>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</si>
  <si>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</si>
  <si>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</si>
  <si>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</si>
  <si>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</si>
  <si>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</si>
  <si>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</si>
  <si>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</si>
  <si>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</si>
  <si>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</si>
  <si>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</si>
  <si>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</si>
  <si>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</si>
  <si>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</si>
  <si>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</si>
  <si>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</si>
  <si>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</si>
  <si>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</si>
  <si>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</si>
  <si>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</si>
  <si>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</si>
  <si>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</si>
  <si>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</si>
  <si>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</si>
  <si>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</si>
  <si>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</si>
  <si>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</si>
  <si>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</si>
  <si>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</si>
  <si>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</si>
  <si>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</si>
  <si>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</si>
  <si>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</si>
  <si>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</si>
  <si>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</si>
  <si>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</si>
  <si>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</si>
  <si>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</si>
  <si>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</si>
  <si>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</si>
  <si>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</si>
  <si>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</si>
  <si>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</si>
  <si>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</si>
  <si>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</si>
  <si>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</si>
  <si>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</si>
  <si>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</si>
  <si>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</si>
  <si>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</si>
  <si>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</si>
  <si>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</si>
  <si>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</si>
  <si>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</si>
  <si>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</si>
  <si>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</si>
  <si>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</si>
  <si>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</si>
  <si>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</si>
  <si>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</si>
  <si>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</si>
  <si>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</si>
  <si>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</si>
  <si>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</si>
  <si>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</si>
  <si>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</si>
  <si>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</si>
  <si>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</si>
  <si>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</si>
  <si>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</si>
  <si>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</si>
  <si>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</si>
  <si>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</si>
  <si>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</si>
  <si>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</si>
  <si>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</si>
  <si>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</si>
  <si>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</si>
  <si>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</si>
  <si>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</si>
  <si>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</si>
  <si>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</si>
  <si>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</si>
  <si>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</si>
  <si>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</si>
  <si>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</si>
  <si>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</si>
  <si>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</si>
  <si>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</si>
  <si>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</si>
  <si>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</si>
  <si>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</si>
  <si>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</si>
  <si>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</si>
  <si>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</si>
  <si>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</si>
  <si>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</si>
  <si>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</si>
  <si>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</si>
  <si>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</si>
  <si>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</si>
  <si>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</si>
  <si>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</si>
  <si>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</si>
  <si>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</si>
  <si>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</si>
  <si>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</si>
  <si>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</si>
  <si>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</si>
  <si>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</si>
  <si>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</si>
  <si>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</si>
  <si>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</si>
  <si>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</si>
  <si>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</si>
  <si>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</si>
  <si>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</si>
  <si>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</si>
  <si>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</si>
  <si>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</si>
  <si>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</si>
  <si>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</si>
  <si>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</si>
  <si>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</si>
  <si>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</si>
  <si>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</si>
  <si>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</si>
  <si>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</si>
  <si>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</si>
  <si>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</si>
  <si>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</si>
  <si>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</si>
  <si>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</si>
  <si>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</si>
  <si>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</si>
  <si>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</si>
  <si>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</si>
  <si>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</si>
  <si>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</si>
  <si>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</si>
  <si>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</si>
  <si>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</si>
  <si>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</si>
  <si>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</si>
  <si>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</si>
  <si>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</si>
  <si>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</si>
  <si>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</si>
  <si>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</si>
  <si>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</si>
  <si>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</si>
  <si>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</si>
  <si>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</si>
  <si>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</si>
  <si>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</si>
  <si>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</si>
  <si>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</si>
  <si>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</si>
  <si>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</si>
  <si>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</si>
  <si>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</si>
  <si>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</si>
  <si>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</si>
  <si>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</si>
  <si>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</si>
  <si>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</si>
  <si>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</si>
  <si>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</si>
  <si>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</si>
  <si>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</si>
  <si>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</si>
  <si>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</si>
  <si>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</si>
  <si>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</si>
  <si>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</si>
  <si>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</si>
  <si>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</si>
  <si>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</si>
  <si>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</si>
  <si>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</si>
  <si>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</si>
  <si>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</si>
  <si>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</si>
  <si>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</si>
  <si>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</si>
  <si>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</si>
  <si>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</si>
  <si>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</si>
  <si>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</si>
  <si>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</si>
  <si>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</si>
  <si>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</si>
  <si>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</si>
  <si>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</si>
  <si>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</si>
  <si>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</si>
  <si>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</si>
  <si>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</si>
  <si>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</si>
  <si>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</si>
  <si>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</si>
  <si>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</si>
  <si>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</si>
  <si>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</si>
  <si>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</si>
  <si>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</si>
  <si>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</si>
  <si>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</si>
  <si>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</si>
  <si>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</si>
  <si>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</si>
  <si>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</si>
  <si>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</si>
  <si>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</si>
  <si>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</si>
  <si>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</si>
  <si>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</si>
  <si>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</si>
  <si>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</si>
  <si>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</si>
  <si>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</si>
  <si>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</si>
  <si>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</si>
  <si>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</si>
  <si>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</si>
  <si>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</si>
  <si>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</si>
  <si>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</si>
  <si>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</si>
  <si>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</si>
  <si>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</si>
  <si>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</si>
  <si>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</si>
  <si>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</si>
  <si>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</si>
  <si>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</si>
  <si>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</si>
  <si>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</si>
  <si>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</si>
  <si>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</si>
  <si>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</si>
  <si>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</si>
  <si>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</si>
  <si>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</si>
  <si>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</si>
  <si>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</si>
  <si>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</si>
  <si>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</si>
  <si>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</si>
  <si>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</si>
  <si>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</si>
  <si>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</si>
  <si>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</si>
  <si>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</si>
  <si>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</si>
  <si>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</si>
  <si>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</si>
  <si>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</si>
  <si>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</si>
  <si>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</si>
  <si>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</si>
  <si>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</si>
  <si>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</si>
  <si>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</si>
  <si>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</si>
  <si>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</si>
  <si>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</si>
  <si>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</si>
  <si>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</si>
  <si>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</si>
  <si>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</si>
  <si>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</si>
  <si>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</si>
  <si>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</si>
  <si>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</si>
  <si>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</si>
  <si>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</si>
  <si>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</si>
  <si>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</si>
  <si>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</si>
  <si>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</si>
  <si>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</si>
  <si>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</si>
  <si>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</si>
  <si>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</si>
  <si>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</si>
  <si>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</si>
  <si>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</si>
  <si>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</si>
  <si>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</si>
  <si>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</si>
  <si>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</si>
  <si>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</si>
  <si>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</si>
  <si>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</si>
  <si>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</si>
  <si>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</si>
  <si>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</si>
  <si>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</si>
  <si>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</si>
  <si>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</si>
  <si>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</si>
  <si>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</si>
  <si>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</si>
  <si>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</si>
  <si>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</si>
  <si>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</si>
  <si>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</si>
  <si>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</si>
  <si>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</si>
  <si>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</si>
  <si>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</si>
  <si>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</si>
  <si>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</si>
  <si>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</si>
  <si>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</si>
  <si>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</si>
  <si>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</si>
  <si>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</si>
  <si>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</si>
  <si>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</si>
  <si>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</si>
  <si>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</si>
  <si>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</si>
  <si>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</si>
  <si>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</si>
  <si>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</si>
  <si>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</si>
  <si>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</si>
  <si>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</si>
  <si>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</si>
  <si>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</si>
  <si>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</si>
  <si>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</si>
  <si>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</si>
  <si>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</si>
  <si>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</si>
  <si>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</si>
  <si>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</si>
  <si>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</si>
  <si>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</si>
  <si>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</si>
  <si>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</si>
  <si>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</si>
  <si>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</si>
  <si>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</si>
  <si>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</si>
  <si>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</si>
  <si>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</si>
  <si>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</si>
  <si>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</si>
  <si>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</si>
  <si>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</si>
  <si>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</si>
  <si>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</si>
  <si>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</si>
  <si>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</si>
  <si>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</si>
  <si>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</si>
  <si>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</si>
  <si>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</si>
  <si>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</si>
  <si>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</si>
  <si>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</si>
  <si>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</si>
  <si>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</si>
  <si>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</si>
  <si>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</si>
  <si>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</si>
  <si>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</si>
  <si>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</si>
  <si>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</si>
  <si>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</si>
  <si>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</si>
  <si>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</si>
  <si>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</si>
  <si>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</si>
  <si>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</si>
  <si>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</si>
  <si>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</si>
  <si>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</si>
  <si>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</si>
  <si>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</si>
  <si>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</si>
  <si>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</si>
  <si>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</si>
  <si>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</si>
  <si>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</si>
  <si>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</si>
  <si>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</si>
  <si>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</si>
  <si>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</si>
  <si>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</si>
  <si>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</si>
  <si>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</si>
  <si>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</si>
  <si>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</si>
  <si>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</si>
  <si>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</si>
  <si>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</si>
  <si>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</si>
  <si>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</si>
  <si>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</si>
  <si>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</si>
  <si>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</si>
  <si>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</si>
  <si>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</si>
  <si>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</si>
  <si>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</si>
  <si>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</si>
  <si>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</si>
  <si>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</si>
  <si>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</si>
  <si>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</si>
  <si>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</si>
  <si>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</si>
  <si>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</si>
  <si>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</si>
  <si>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</si>
  <si>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</si>
  <si>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</si>
  <si>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</si>
  <si>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</si>
  <si>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</si>
  <si>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</si>
  <si>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</si>
  <si>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</si>
  <si>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</si>
  <si>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</si>
  <si>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</si>
  <si>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</si>
  <si>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</si>
  <si>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</si>
  <si>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</si>
  <si>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</si>
  <si>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</si>
  <si>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</si>
  <si>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</si>
  <si>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</si>
  <si>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</si>
  <si>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</si>
  <si>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</si>
  <si>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</si>
  <si>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</si>
  <si>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</si>
  <si>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</si>
  <si>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</si>
  <si>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</si>
  <si>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</si>
  <si>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</si>
  <si>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</si>
  <si>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</si>
  <si>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</si>
  <si>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</si>
  <si>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</si>
  <si>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</si>
  <si>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</si>
  <si>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</si>
  <si>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</si>
  <si>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</si>
  <si>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</si>
  <si>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</si>
  <si>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</si>
  <si>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</si>
  <si>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</si>
  <si>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</si>
  <si>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</si>
  <si>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</si>
  <si>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</si>
  <si>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</si>
  <si>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</si>
  <si>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</si>
  <si>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</si>
  <si>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</si>
  <si>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</si>
  <si>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</si>
  <si>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</si>
  <si>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</si>
  <si>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</si>
  <si>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</si>
  <si>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</si>
  <si>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</si>
  <si>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</si>
  <si>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</si>
  <si>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</si>
  <si>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</si>
  <si>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</si>
  <si>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</si>
  <si>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</si>
  <si>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</si>
  <si>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</si>
  <si>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</si>
  <si>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</si>
  <si>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</si>
  <si>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</si>
  <si>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</si>
  <si>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</si>
  <si>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</si>
  <si>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</si>
  <si>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</si>
  <si>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</si>
  <si>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</si>
  <si>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</si>
  <si>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</si>
  <si>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</si>
  <si>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</si>
  <si>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</si>
  <si>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</si>
  <si>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</si>
  <si>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</si>
  <si>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</si>
  <si>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</si>
  <si>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</si>
  <si>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</si>
  <si>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</si>
  <si>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</si>
  <si>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</si>
  <si>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</si>
  <si>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</si>
  <si>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</si>
  <si>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</si>
  <si>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</si>
  <si>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</si>
  <si>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</si>
  <si>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</si>
  <si>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</si>
  <si>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</si>
  <si>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</si>
  <si>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</si>
  <si>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</si>
  <si>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</si>
  <si>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</si>
  <si>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</si>
  <si>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</si>
  <si>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</si>
  <si>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</si>
  <si>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</si>
  <si>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</si>
  <si>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</si>
  <si>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</si>
  <si>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</si>
  <si>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</si>
  <si>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</si>
  <si>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</si>
  <si>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</si>
  <si>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</si>
  <si>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</si>
  <si>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</si>
  <si>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</si>
  <si>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</si>
  <si>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</si>
  <si>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</si>
  <si>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</si>
  <si>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</si>
  <si>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</si>
  <si>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</si>
  <si>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</si>
  <si>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</si>
  <si>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</si>
  <si>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</si>
  <si>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</si>
  <si>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</si>
  <si>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</si>
  <si>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</si>
  <si>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</si>
  <si>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</si>
  <si>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</si>
  <si>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</si>
  <si>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</si>
  <si>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</si>
  <si>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</si>
  <si>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</si>
  <si>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</si>
  <si>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</si>
  <si>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</si>
  <si>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</si>
  <si>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</si>
  <si>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</si>
  <si>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</si>
  <si>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</si>
  <si>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</si>
  <si>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</si>
  <si>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</si>
  <si>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</si>
  <si>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</si>
  <si>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</si>
  <si>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</si>
  <si>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</si>
  <si>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</si>
  <si>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</si>
  <si>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</si>
  <si>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</si>
  <si>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</si>
  <si>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</si>
  <si>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</si>
  <si>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</si>
  <si>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</si>
  <si>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</si>
  <si>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</si>
  <si>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</si>
  <si>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</si>
  <si>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</si>
  <si>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</si>
  <si>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</si>
  <si>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</si>
  <si>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</si>
  <si>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</si>
  <si>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</si>
  <si>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</si>
  <si>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</si>
  <si>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</si>
  <si>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</si>
  <si>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</si>
  <si>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</si>
  <si>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</si>
  <si>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</si>
  <si>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</si>
  <si>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</si>
  <si>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</si>
  <si>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</si>
  <si>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</si>
  <si>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</si>
  <si>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</si>
  <si>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</si>
  <si>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</si>
  <si>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</si>
  <si>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</si>
  <si>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</si>
  <si>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</si>
  <si>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</si>
  <si>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</si>
  <si>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</si>
  <si>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</si>
  <si>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</si>
  <si>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</si>
  <si>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</si>
  <si>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</si>
  <si>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</si>
  <si>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</si>
  <si>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</si>
  <si>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</si>
  <si>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</si>
  <si>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</si>
  <si>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</si>
  <si>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</si>
  <si>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</si>
  <si>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</si>
  <si>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</si>
  <si>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</si>
  <si>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</si>
  <si>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</si>
  <si>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</si>
  <si>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</si>
  <si>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</si>
  <si>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</si>
  <si>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</si>
  <si>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</si>
  <si>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</si>
  <si>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</si>
  <si>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</si>
  <si>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</si>
  <si>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</si>
  <si>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</si>
  <si>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</si>
  <si>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</si>
  <si>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</si>
  <si>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</si>
  <si>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</si>
  <si>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</si>
  <si>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</si>
  <si>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</si>
  <si>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</si>
  <si>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</si>
  <si>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</si>
  <si>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</si>
  <si>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</si>
  <si>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</si>
  <si>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</si>
  <si>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</si>
  <si>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</si>
  <si>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</si>
  <si>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</si>
  <si>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</si>
  <si>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</si>
  <si>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</si>
  <si>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</si>
  <si>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</si>
  <si>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</si>
  <si>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</si>
  <si>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</si>
  <si>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</si>
  <si>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</si>
  <si>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</si>
  <si>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</si>
  <si>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</si>
  <si>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</si>
  <si>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</si>
  <si>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</si>
  <si>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</si>
  <si>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</si>
  <si>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</si>
  <si>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</si>
  <si>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</si>
  <si>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</si>
  <si>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</si>
  <si>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</si>
  <si>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</si>
  <si>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</si>
  <si>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</si>
  <si>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</si>
  <si>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</si>
  <si>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</si>
  <si>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</si>
  <si>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</si>
  <si>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</si>
  <si>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</si>
  <si>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</si>
  <si>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</si>
  <si>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</si>
  <si>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</si>
  <si>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</si>
  <si>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</si>
  <si>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</si>
  <si>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</si>
  <si>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</si>
  <si>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</si>
  <si>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</si>
  <si>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</si>
  <si>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</si>
  <si>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</si>
  <si>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</si>
  <si>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</si>
  <si>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</si>
  <si>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</si>
  <si>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</si>
  <si>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</si>
  <si>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</si>
  <si>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</si>
  <si>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</si>
  <si>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</si>
  <si>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</si>
  <si>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</si>
  <si>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</si>
  <si>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</si>
  <si>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</si>
  <si>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</si>
  <si>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</si>
  <si>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</si>
  <si>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</si>
  <si>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</si>
  <si>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</si>
  <si>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</si>
  <si>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</si>
  <si>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</si>
  <si>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</si>
  <si>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</si>
  <si>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</si>
  <si>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</si>
  <si>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</si>
  <si>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</si>
  <si>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</si>
  <si>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</si>
  <si>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</si>
  <si>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</si>
  <si>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</si>
  <si>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</si>
  <si>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</si>
  <si>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</si>
  <si>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</si>
  <si>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</si>
  <si>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</si>
  <si>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</si>
  <si>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</si>
  <si>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</si>
  <si>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</si>
  <si>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</si>
  <si>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</si>
  <si>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</si>
  <si>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</si>
  <si>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</si>
  <si>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</si>
  <si>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</si>
  <si>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</si>
  <si>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</si>
  <si>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</si>
  <si>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</si>
  <si>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</si>
  <si>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</si>
  <si>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</si>
  <si>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</si>
  <si>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</si>
  <si>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</si>
  <si>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</si>
  <si>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</si>
  <si>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</si>
  <si>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</si>
  <si>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</si>
  <si>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</si>
  <si>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</si>
  <si>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</si>
  <si>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</si>
  <si>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</si>
  <si>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</si>
  <si>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</si>
  <si>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</si>
  <si>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</si>
  <si>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</si>
  <si>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</si>
  <si>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</si>
  <si>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</si>
  <si>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</si>
  <si>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</si>
  <si>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</si>
  <si>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</si>
  <si>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</si>
  <si>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</si>
  <si>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</si>
  <si>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</si>
  <si>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</si>
  <si>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</si>
  <si>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</si>
  <si>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</si>
  <si>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</si>
  <si>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</si>
  <si>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</si>
  <si>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</si>
  <si>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</si>
  <si>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</si>
  <si>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</si>
  <si>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</si>
  <si>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</si>
  <si>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</si>
  <si>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</si>
  <si>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</si>
  <si>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</si>
  <si>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</si>
  <si>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</si>
  <si>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</si>
  <si>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</si>
  <si>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</si>
  <si>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</si>
  <si>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</si>
  <si>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</si>
  <si>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</si>
  <si>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</si>
  <si>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</si>
  <si>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</si>
  <si>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</si>
  <si>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</si>
  <si>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</si>
  <si>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</si>
  <si>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</si>
  <si>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</si>
  <si>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</si>
  <si>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</si>
  <si>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</si>
  <si>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</si>
  <si>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</si>
  <si>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</si>
  <si>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</si>
  <si>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</si>
  <si>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</si>
  <si>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</si>
  <si>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</si>
  <si>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</si>
  <si>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</si>
  <si>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</si>
  <si>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</si>
  <si>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</si>
  <si>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</si>
  <si>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</si>
  <si>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</si>
  <si>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</si>
  <si>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</si>
  <si>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</si>
  <si>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</si>
  <si>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</si>
  <si>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</si>
  <si>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</si>
  <si>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</si>
  <si>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</si>
  <si>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</si>
  <si>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</si>
  <si>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</si>
  <si>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</si>
  <si>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</si>
  <si>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</si>
  <si>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</si>
  <si>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</si>
  <si>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</si>
  <si>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</si>
  <si>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</si>
  <si>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</si>
  <si>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</si>
  <si>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</si>
  <si>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</si>
  <si>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</si>
  <si>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</si>
  <si>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</si>
  <si>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</si>
  <si>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</si>
  <si>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</si>
  <si>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</si>
  <si>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</si>
  <si>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</si>
  <si>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</si>
  <si>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</si>
  <si>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</si>
  <si>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</si>
  <si>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</si>
  <si>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</si>
  <si>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</si>
  <si>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</si>
  <si>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</si>
  <si>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</si>
  <si>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</si>
  <si>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</si>
  <si>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</si>
  <si>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</si>
  <si>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</si>
  <si>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</si>
  <si>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</si>
  <si>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</si>
  <si>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</si>
  <si>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</si>
  <si>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</si>
  <si>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</si>
  <si>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</si>
  <si>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</si>
  <si>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</si>
  <si>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</si>
  <si>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</si>
  <si>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</si>
  <si>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</si>
  <si>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</si>
  <si>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</si>
  <si>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</si>
  <si>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</si>
  <si>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</si>
  <si>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</si>
  <si>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</si>
  <si>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</si>
  <si>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</si>
  <si>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</si>
  <si>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</si>
  <si>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</si>
  <si>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</si>
  <si>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</si>
  <si>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</si>
  <si>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</si>
  <si>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</si>
  <si>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</si>
  <si>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</si>
  <si>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</si>
  <si>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</si>
  <si>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</si>
  <si>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</si>
  <si>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</si>
  <si>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</si>
  <si>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</si>
  <si>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</si>
  <si>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</si>
  <si>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</si>
  <si>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</si>
  <si>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</si>
  <si>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</si>
  <si>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</si>
  <si>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</si>
  <si>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</si>
  <si>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</si>
  <si>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</si>
  <si>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</si>
  <si>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</si>
  <si>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</si>
  <si>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</si>
  <si>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</si>
  <si>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</si>
  <si>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</si>
  <si>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</si>
  <si>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</si>
  <si>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</si>
  <si>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</si>
  <si>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</si>
  <si>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</si>
  <si>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</si>
  <si>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</si>
  <si>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</si>
  <si>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</si>
  <si>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</si>
  <si>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</si>
  <si>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</si>
  <si>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</si>
  <si>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</si>
  <si>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</si>
  <si>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</si>
  <si>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</si>
  <si>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</si>
  <si>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</si>
  <si>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</si>
  <si>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</si>
  <si>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</si>
  <si>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</si>
  <si>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</si>
  <si>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</si>
  <si>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</si>
  <si>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</si>
  <si>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</si>
  <si>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</si>
  <si>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</si>
  <si>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</si>
  <si>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</si>
  <si>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</si>
  <si>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</si>
  <si>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</si>
  <si>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</si>
  <si>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</si>
  <si>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</si>
  <si>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</si>
  <si>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</si>
  <si>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</si>
  <si>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</si>
  <si>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</si>
  <si>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</si>
  <si>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</si>
  <si>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</si>
  <si>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</si>
  <si>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</si>
  <si>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</si>
  <si>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</si>
  <si>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</si>
  <si>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</si>
  <si>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</si>
  <si>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</si>
  <si>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</si>
  <si>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</si>
  <si>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</si>
  <si>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</si>
  <si>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</si>
  <si>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</si>
  <si>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</si>
  <si>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</si>
  <si>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</si>
  <si>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</si>
  <si>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</si>
  <si>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</si>
  <si>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</si>
  <si>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</si>
  <si>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</si>
  <si>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</si>
  <si>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</si>
  <si>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</si>
  <si>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</si>
  <si>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</si>
  <si>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</si>
  <si>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</si>
  <si>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</si>
  <si>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</si>
  <si>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</si>
  <si>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</si>
  <si>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</si>
  <si>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</si>
  <si>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</si>
  <si>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</si>
  <si>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</si>
  <si>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</si>
  <si>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</si>
  <si>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</si>
  <si>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</si>
  <si>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</si>
  <si>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</si>
  <si>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</si>
  <si>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</si>
  <si>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</si>
  <si>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</si>
  <si>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</si>
  <si>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</si>
  <si>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</si>
  <si>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</si>
  <si>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</si>
  <si>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</si>
  <si>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</si>
  <si>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</si>
  <si>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</si>
  <si>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</si>
  <si>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</si>
  <si>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</si>
  <si>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</si>
  <si>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</si>
  <si>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</si>
  <si>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</si>
  <si>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</si>
  <si>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</si>
  <si>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</si>
  <si>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</si>
  <si>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</si>
  <si>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</si>
  <si>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</si>
  <si>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</si>
  <si>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</si>
  <si>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</si>
  <si>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</si>
  <si>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</si>
  <si>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</si>
  <si>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</si>
  <si>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</si>
  <si>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</si>
  <si>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</si>
  <si>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</si>
  <si>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</si>
  <si>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</si>
  <si>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</si>
  <si>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</si>
  <si>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</si>
  <si>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</si>
  <si>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</si>
  <si>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</si>
  <si>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</si>
  <si>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</si>
  <si>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</si>
  <si>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</si>
  <si>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</si>
  <si>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</si>
  <si>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</si>
  <si>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</si>
  <si>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</si>
  <si>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</si>
  <si>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</si>
  <si>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</si>
  <si>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</si>
  <si>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</si>
  <si>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</si>
  <si>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</si>
  <si>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</si>
  <si>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</si>
  <si>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</si>
  <si>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</si>
  <si>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</si>
  <si>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</si>
  <si>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</si>
  <si>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</si>
  <si>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</si>
  <si>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</si>
  <si>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</si>
  <si>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</si>
  <si>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</si>
  <si>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</si>
  <si>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</si>
  <si>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</si>
  <si>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</si>
  <si>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</si>
  <si>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</si>
  <si>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</si>
  <si>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</si>
  <si>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</si>
  <si>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</si>
  <si>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</si>
  <si>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</si>
  <si>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</si>
  <si>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</si>
  <si>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</si>
  <si>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</si>
  <si>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</si>
  <si>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</si>
  <si>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</si>
  <si>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</si>
  <si>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</si>
  <si>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</si>
  <si>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</si>
  <si>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</si>
  <si>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</si>
  <si>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</si>
  <si>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</si>
  <si>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</si>
  <si>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</si>
  <si>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</si>
  <si>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</si>
  <si>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</si>
  <si>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</si>
  <si>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</si>
  <si>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</si>
  <si>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</si>
  <si>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</si>
  <si>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</si>
  <si>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</si>
  <si>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</si>
  <si>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</si>
  <si>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</si>
  <si>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</si>
  <si>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</si>
  <si>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</si>
  <si>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</si>
  <si>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</si>
  <si>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</si>
  <si>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</si>
  <si>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</si>
  <si>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</si>
  <si>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</si>
  <si>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</si>
  <si>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</si>
  <si>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</si>
  <si>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</si>
  <si>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</si>
  <si>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</si>
  <si>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</si>
  <si>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</si>
  <si>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</si>
  <si>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</si>
  <si>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</si>
  <si>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</si>
  <si>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</si>
  <si>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</si>
  <si>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</si>
  <si>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</si>
  <si>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</si>
  <si>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</si>
  <si>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</si>
  <si>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</si>
  <si>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</si>
  <si>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</si>
  <si>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</si>
  <si>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</si>
  <si>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</si>
  <si>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</si>
  <si>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</si>
  <si>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</si>
  <si>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</si>
  <si>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</si>
  <si>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</si>
  <si>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</si>
  <si>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</si>
  <si>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</si>
  <si>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</si>
  <si>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</si>
  <si>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</si>
  <si>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</si>
  <si>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</si>
  <si>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</si>
  <si>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</si>
  <si>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</si>
  <si>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</si>
  <si>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</si>
  <si>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</si>
  <si>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</si>
  <si>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</si>
  <si>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</si>
  <si>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</si>
  <si>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</si>
  <si>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</si>
  <si>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</si>
  <si>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</si>
  <si>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</si>
  <si>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</si>
  <si>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</si>
  <si>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</si>
  <si>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</si>
  <si>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</si>
  <si>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</si>
  <si>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</si>
  <si>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</si>
  <si>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</si>
  <si>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</si>
  <si>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</si>
  <si>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</si>
  <si>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</si>
  <si>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</si>
  <si>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</si>
  <si>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</si>
  <si>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</si>
  <si>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</si>
  <si>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</si>
  <si>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</si>
  <si>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</si>
  <si>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</si>
  <si>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</si>
  <si>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</si>
  <si>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</si>
  <si>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</si>
  <si>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</si>
  <si>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</si>
  <si>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</si>
  <si>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</si>
  <si>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</si>
  <si>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</si>
  <si>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</si>
  <si>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</si>
  <si>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</si>
  <si>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</si>
  <si>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</si>
  <si>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</si>
  <si>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</si>
  <si>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</si>
  <si>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</si>
  <si>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</si>
  <si>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</si>
  <si>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</si>
  <si>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</si>
  <si>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</si>
  <si>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</si>
  <si>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</si>
  <si>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</si>
  <si>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</si>
  <si>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</si>
  <si>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</si>
  <si>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</si>
  <si>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</si>
  <si>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</si>
  <si>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</si>
  <si>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</si>
  <si>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</si>
  <si>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</si>
  <si>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</si>
  <si>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</si>
  <si>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</si>
  <si>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</si>
  <si>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</si>
  <si>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</si>
  <si>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</si>
  <si>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</si>
  <si>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</si>
  <si>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</si>
  <si>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</si>
  <si>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</si>
  <si>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</si>
  <si>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</si>
  <si>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</si>
  <si>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</si>
  <si>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</si>
  <si>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</si>
  <si>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</si>
  <si>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</si>
  <si>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</si>
  <si>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</si>
  <si>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</si>
  <si>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</si>
  <si>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</si>
  <si>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</si>
  <si>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</si>
  <si>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</si>
  <si>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</si>
  <si>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</si>
  <si>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</si>
  <si>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</si>
  <si>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</si>
  <si>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</si>
  <si>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</si>
  <si>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</si>
  <si>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</si>
  <si>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</si>
  <si>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</si>
  <si>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</si>
  <si>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</si>
  <si>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</si>
  <si>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</si>
  <si>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</si>
  <si>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</si>
  <si>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</si>
  <si>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</si>
  <si>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</si>
  <si>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</si>
  <si>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</si>
  <si>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</si>
  <si>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</si>
  <si>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</si>
  <si>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</si>
  <si>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</si>
  <si>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</si>
  <si>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</si>
  <si>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</si>
  <si>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</si>
  <si>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</si>
  <si>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</si>
  <si>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</si>
  <si>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</si>
  <si>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</si>
  <si>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</si>
  <si>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</si>
  <si>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</si>
  <si>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</si>
  <si>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</si>
  <si>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</si>
  <si>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</si>
  <si>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</si>
  <si>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</si>
  <si>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</si>
  <si>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</si>
  <si>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</si>
  <si>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</si>
  <si>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</si>
  <si>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</si>
  <si>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</si>
  <si>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</si>
  <si>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</si>
  <si>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</si>
  <si>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</si>
  <si>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</si>
  <si>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</si>
  <si>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</si>
  <si>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</si>
  <si>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</si>
  <si>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</si>
  <si>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</si>
  <si>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</si>
  <si>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</si>
  <si>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</si>
  <si>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</si>
  <si>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</si>
  <si>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</si>
  <si>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</si>
  <si>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</si>
  <si>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</si>
  <si>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</si>
  <si>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</si>
  <si>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</si>
  <si>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</si>
  <si>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</si>
  <si>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</si>
  <si>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</si>
  <si>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</si>
  <si>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</si>
  <si>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</si>
  <si>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</si>
  <si>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</si>
  <si>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</si>
  <si>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</si>
  <si>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</si>
  <si>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</si>
  <si>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</si>
  <si>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</si>
  <si>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</si>
  <si>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</si>
  <si>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</si>
  <si>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</si>
  <si>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</si>
  <si>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</si>
  <si>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</si>
  <si>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</si>
  <si>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</si>
  <si>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</si>
  <si>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</si>
  <si>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</si>
  <si>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</si>
  <si>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</si>
  <si>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</si>
  <si>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</si>
  <si>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</si>
  <si>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</si>
  <si>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</si>
  <si>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</si>
  <si>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</si>
  <si>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</si>
  <si>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</si>
  <si>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</si>
  <si>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</si>
  <si>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</si>
  <si>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</si>
  <si>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</si>
  <si>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</si>
  <si>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</si>
  <si>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</si>
  <si>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</si>
  <si>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</si>
  <si>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</si>
  <si>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</si>
  <si>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</si>
  <si>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</si>
  <si>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</si>
  <si>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</si>
  <si>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</si>
  <si>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</si>
  <si>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</si>
  <si>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</si>
  <si>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</si>
  <si>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</si>
  <si>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</si>
  <si>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</si>
  <si>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</si>
  <si>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</si>
  <si>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</si>
  <si>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</si>
  <si>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</si>
  <si>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</si>
  <si>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</si>
  <si>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</si>
  <si>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</si>
  <si>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</si>
  <si>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</si>
  <si>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</si>
  <si>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</si>
  <si>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</si>
  <si>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</si>
  <si>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</si>
  <si>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</si>
  <si>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</si>
  <si>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</si>
  <si>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</si>
  <si>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</si>
  <si>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</si>
  <si>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</si>
  <si>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</si>
  <si>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</si>
  <si>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</si>
  <si>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</si>
  <si>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</si>
  <si>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</si>
  <si>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</si>
  <si>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</si>
  <si>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</si>
  <si>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</si>
  <si>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</si>
  <si>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</si>
  <si>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</si>
  <si>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</si>
  <si>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</si>
  <si>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</si>
  <si>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</si>
  <si>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</si>
  <si>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</si>
  <si>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</si>
  <si>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</si>
  <si>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</si>
  <si>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</si>
  <si>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</si>
  <si>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</si>
  <si>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</si>
  <si>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</si>
  <si>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</si>
  <si>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</si>
  <si>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</si>
  <si>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</si>
  <si>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</si>
  <si>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</si>
  <si>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</si>
  <si>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</si>
  <si>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</si>
  <si>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</si>
  <si>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</si>
  <si>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</si>
  <si>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</si>
  <si>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</si>
  <si>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</si>
  <si>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</si>
  <si>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</si>
  <si>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</si>
  <si>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</si>
  <si>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</si>
  <si>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</si>
  <si>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</si>
  <si>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</si>
  <si>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</si>
  <si>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</si>
  <si>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</si>
  <si>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</si>
  <si>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</si>
  <si>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</si>
  <si>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</si>
  <si>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</si>
  <si>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</si>
  <si>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</si>
  <si>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</si>
  <si>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</si>
  <si>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</si>
  <si>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</si>
  <si>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</si>
  <si>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</si>
  <si>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</si>
  <si>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</si>
  <si>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</si>
  <si>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</si>
  <si>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</si>
  <si>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</si>
  <si>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</si>
  <si>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</si>
  <si>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</si>
  <si>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</si>
  <si>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</si>
  <si>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</si>
  <si>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</si>
  <si>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</si>
  <si>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</si>
  <si>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</si>
  <si>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</si>
  <si>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</si>
  <si>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</si>
  <si>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</si>
  <si>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</si>
  <si>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</si>
  <si>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</si>
  <si>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</si>
  <si>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</si>
  <si>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</si>
  <si>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</si>
  <si>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</si>
  <si>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</si>
  <si>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</si>
  <si>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</si>
  <si>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</si>
  <si>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</si>
  <si>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</si>
  <si>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</si>
  <si>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</si>
  <si>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</si>
  <si>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</si>
  <si>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</si>
  <si>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</si>
  <si>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</si>
  <si>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</si>
  <si>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</si>
  <si>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</si>
  <si>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</si>
  <si>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</si>
  <si>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</si>
  <si>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</si>
  <si>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</si>
  <si>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</si>
  <si>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</si>
  <si>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</si>
  <si>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</si>
  <si>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</si>
  <si>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</si>
  <si>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</si>
  <si>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</si>
  <si>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</si>
  <si>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</si>
  <si>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</si>
  <si>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</si>
  <si>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</si>
  <si>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</si>
  <si>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</si>
  <si>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</si>
  <si>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</si>
  <si>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</si>
  <si>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</si>
  <si>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</si>
  <si>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</si>
  <si>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</si>
  <si>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</si>
  <si>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</si>
  <si>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</si>
  <si>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</si>
  <si>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</si>
  <si>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</si>
  <si>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</si>
  <si>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</si>
  <si>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</si>
  <si>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</si>
  <si>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</si>
  <si>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</si>
  <si>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</si>
  <si>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</si>
  <si>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</si>
  <si>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</si>
  <si>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</si>
  <si>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</si>
  <si>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</si>
  <si>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</si>
  <si>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</si>
  <si>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</si>
  <si>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</si>
  <si>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</si>
  <si>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</si>
  <si>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</si>
  <si>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</si>
  <si>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</si>
  <si>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</si>
  <si>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</si>
  <si>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</si>
  <si>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</si>
  <si>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</si>
  <si>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</si>
  <si>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</si>
  <si>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</si>
  <si>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</si>
  <si>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</si>
  <si>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</si>
  <si>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</si>
  <si>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</si>
  <si>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</si>
  <si>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</si>
  <si>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</si>
  <si>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</si>
  <si>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</si>
  <si>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</si>
  <si>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</si>
  <si>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</si>
  <si>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</si>
  <si>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</si>
  <si>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</si>
  <si>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</si>
  <si>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</si>
  <si>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</si>
  <si>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</si>
  <si>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</si>
  <si>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</si>
  <si>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</si>
  <si>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</si>
  <si>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</si>
  <si>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</si>
  <si>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</si>
  <si>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</si>
  <si>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</si>
  <si>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</si>
  <si>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</si>
  <si>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</si>
  <si>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</si>
  <si>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</si>
  <si>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</si>
  <si>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</si>
  <si>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</si>
  <si>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</si>
  <si>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</si>
  <si>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</si>
  <si>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</si>
  <si>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</si>
  <si>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</si>
  <si>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</si>
  <si>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</si>
  <si>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</si>
  <si>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</si>
  <si>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</si>
  <si>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</si>
  <si>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</si>
  <si>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</si>
  <si>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</si>
  <si>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</si>
  <si>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</si>
  <si>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</si>
  <si>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</si>
  <si>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</si>
  <si>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</si>
  <si>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</si>
  <si>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</si>
  <si>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</si>
  <si>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</si>
  <si>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</si>
  <si>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</si>
  <si>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</si>
  <si>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</si>
  <si>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</si>
  <si>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</si>
  <si>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</si>
  <si>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</si>
  <si>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</si>
  <si>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</si>
  <si>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</si>
  <si>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</si>
  <si>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</si>
  <si>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</si>
  <si>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</si>
  <si>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</si>
  <si>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</si>
  <si>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</si>
  <si>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</si>
  <si>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</si>
  <si>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</si>
  <si>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</si>
  <si>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</si>
  <si>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</si>
  <si>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</si>
  <si>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</si>
  <si>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</si>
  <si>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</si>
  <si>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</si>
  <si>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</si>
  <si>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</si>
  <si>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</si>
  <si>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</si>
  <si>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</si>
  <si>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</si>
  <si>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</si>
  <si>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</si>
  <si>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</si>
  <si>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</si>
  <si>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</si>
  <si>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</si>
  <si>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</si>
  <si>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</si>
  <si>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</si>
  <si>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</si>
  <si>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</si>
  <si>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</si>
  <si>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</si>
  <si>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</si>
  <si>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</si>
  <si>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</si>
  <si>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</si>
  <si>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</si>
  <si>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</si>
  <si>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</si>
  <si>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</si>
  <si>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</si>
  <si>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</si>
  <si>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</si>
  <si>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</si>
  <si>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</si>
  <si>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</si>
  <si>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</si>
  <si>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</si>
  <si>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</si>
  <si>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</si>
  <si>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</si>
  <si>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</si>
  <si>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</si>
  <si>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</si>
  <si>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</si>
  <si>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</si>
  <si>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</si>
  <si>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</si>
  <si>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</si>
  <si>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</si>
  <si>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</si>
  <si>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</si>
  <si>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</si>
  <si>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</si>
  <si>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</si>
  <si>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</si>
  <si>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</si>
  <si>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</si>
  <si>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</si>
  <si>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</si>
  <si>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</si>
  <si>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</si>
  <si>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</si>
  <si>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</si>
  <si>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</si>
  <si>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</si>
  <si>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</si>
  <si>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</si>
  <si>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</si>
  <si>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</si>
  <si>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</si>
  <si>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</si>
  <si>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</si>
  <si>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</si>
  <si>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</si>
  <si>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</si>
  <si>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</si>
  <si>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</si>
  <si>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</si>
  <si>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</si>
  <si>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</si>
  <si>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</si>
  <si>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</si>
  <si>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</si>
  <si>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</si>
  <si>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</si>
  <si>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</si>
  <si>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</si>
  <si>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</si>
  <si>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</si>
  <si>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</si>
  <si>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</si>
  <si>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</si>
  <si>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</si>
  <si>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</si>
  <si>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</si>
  <si>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</si>
  <si>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</si>
  <si>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</si>
  <si>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</si>
  <si>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</si>
  <si>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</si>
  <si>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</si>
  <si>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</si>
  <si>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</si>
  <si>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</si>
  <si>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</si>
  <si>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</si>
  <si>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</si>
  <si>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</si>
  <si>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</si>
  <si>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</si>
  <si>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</si>
  <si>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</si>
  <si>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</si>
  <si>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</si>
  <si>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</si>
  <si>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</si>
  <si>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</si>
  <si>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</si>
  <si>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</si>
  <si>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</si>
  <si>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</si>
  <si>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</si>
  <si>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</si>
  <si>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</si>
  <si>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</si>
  <si>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</si>
  <si>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</si>
  <si>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</si>
  <si>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</si>
  <si>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</si>
  <si>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</si>
  <si>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</si>
  <si>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</si>
  <si>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</si>
  <si>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</si>
  <si>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</si>
  <si>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</si>
  <si>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</si>
  <si>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</si>
  <si>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</si>
  <si>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</si>
  <si>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</si>
  <si>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</si>
  <si>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</si>
  <si>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</si>
  <si>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</si>
  <si>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</si>
  <si>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</si>
  <si>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</si>
  <si>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</si>
  <si>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</si>
  <si>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</si>
  <si>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</si>
  <si>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</si>
  <si>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</si>
  <si>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</si>
  <si>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</si>
  <si>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</si>
  <si>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</si>
  <si>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</si>
  <si>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</si>
  <si>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</si>
  <si>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</si>
  <si>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</si>
  <si>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</si>
  <si>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</si>
  <si>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</si>
  <si>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</si>
  <si>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</si>
  <si>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</si>
  <si>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</si>
  <si>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</si>
  <si>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</si>
  <si>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</si>
  <si>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</si>
  <si>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</si>
  <si>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</si>
  <si>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</si>
  <si>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</si>
  <si>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</si>
  <si>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</si>
  <si>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</si>
  <si>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</si>
  <si>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</si>
  <si>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</si>
  <si>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</si>
  <si>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</si>
  <si>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</si>
  <si>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</si>
  <si>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</si>
  <si>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</si>
  <si>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</si>
  <si>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</si>
  <si>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</si>
  <si>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</si>
  <si>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</si>
  <si>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</si>
  <si>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</si>
  <si>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</si>
  <si>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</si>
  <si>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</si>
  <si>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</si>
  <si>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</si>
  <si>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</si>
  <si>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</si>
  <si>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</si>
  <si>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</si>
  <si>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</si>
  <si>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</si>
  <si>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</si>
  <si>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</si>
  <si>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</si>
  <si>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</si>
  <si>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</si>
  <si>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</si>
  <si>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</si>
  <si>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</si>
  <si>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</si>
  <si>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</si>
  <si>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</si>
  <si>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</si>
  <si>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</si>
  <si>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</si>
  <si>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</si>
  <si>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</si>
  <si>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</si>
  <si>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</si>
  <si>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</si>
  <si>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</si>
  <si>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</si>
  <si>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</si>
  <si>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</si>
  <si>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</si>
  <si>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</si>
  <si>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</si>
  <si>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</si>
  <si>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</si>
  <si>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</si>
  <si>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</si>
  <si>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</si>
  <si>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</si>
  <si>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</si>
  <si>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</si>
  <si>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</si>
  <si>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</si>
  <si>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</si>
  <si>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</si>
  <si>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</si>
  <si>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</si>
  <si>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</si>
  <si>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</si>
  <si>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</si>
  <si>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</si>
  <si>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</si>
  <si>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</si>
  <si>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</si>
  <si>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</si>
  <si>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</si>
  <si>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</si>
  <si>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</si>
  <si>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</si>
  <si>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</si>
  <si>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</si>
  <si>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</si>
  <si>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</si>
  <si>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</si>
  <si>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</si>
  <si>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</si>
  <si>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</si>
  <si>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</si>
  <si>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</si>
  <si>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</si>
  <si>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</si>
  <si>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</si>
  <si>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</si>
  <si>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</si>
  <si>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</si>
  <si>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</si>
  <si>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</si>
  <si>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</si>
  <si>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</si>
  <si>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</si>
  <si>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</si>
  <si>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</si>
  <si>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</si>
  <si>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</si>
  <si>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</si>
  <si>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</si>
  <si>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</si>
  <si>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</si>
  <si>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</si>
  <si>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</si>
  <si>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</si>
  <si>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</si>
  <si>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</si>
  <si>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</si>
  <si>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</si>
  <si>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</si>
  <si>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</si>
  <si>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</si>
  <si>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</si>
  <si>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</si>
  <si>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</si>
  <si>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</si>
  <si>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</si>
  <si>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</si>
  <si>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</si>
  <si>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</si>
  <si>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</si>
  <si>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</si>
  <si>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</si>
  <si>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</si>
  <si>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</si>
  <si>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</si>
  <si>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</si>
  <si>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</si>
  <si>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</si>
  <si>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</si>
  <si>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</si>
  <si>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</si>
  <si>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</si>
  <si>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</si>
  <si>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</si>
  <si>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</si>
  <si>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</si>
  <si>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</si>
  <si>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</si>
  <si>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</si>
  <si>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</si>
  <si>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</si>
  <si>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</si>
  <si>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</si>
  <si>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</si>
  <si>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</si>
  <si>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</si>
  <si>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</si>
  <si>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</si>
  <si>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</si>
  <si>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</si>
  <si>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</si>
  <si>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</si>
  <si>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</si>
  <si>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</si>
  <si>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</si>
  <si>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</si>
  <si>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</si>
  <si>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</si>
  <si>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</si>
  <si>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</si>
  <si>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</si>
  <si>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</si>
  <si>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</si>
  <si>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</si>
  <si>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</si>
  <si>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</si>
  <si>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</si>
  <si>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</si>
  <si>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</si>
  <si>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</si>
  <si>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</si>
  <si>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</si>
  <si>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</si>
  <si>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</si>
  <si>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</si>
  <si>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</si>
  <si>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</si>
  <si>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</si>
  <si>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</si>
  <si>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</si>
  <si>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</si>
  <si>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</si>
  <si>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</si>
  <si>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</si>
  <si>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</si>
  <si>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</si>
  <si>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</si>
  <si>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</si>
  <si>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</si>
  <si>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</si>
  <si>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</si>
  <si>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</si>
  <si>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</si>
  <si>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</si>
  <si>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</si>
  <si>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</si>
  <si>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</si>
  <si>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</si>
  <si>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</si>
  <si>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</si>
  <si>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</si>
  <si>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</si>
  <si>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</si>
  <si>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</si>
  <si>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</si>
  <si>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</si>
  <si>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</si>
  <si>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</si>
  <si>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</si>
  <si>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</si>
  <si>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</si>
  <si>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</si>
  <si>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</si>
  <si>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</si>
  <si>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</si>
  <si>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</si>
  <si>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</si>
  <si>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</si>
  <si>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</si>
  <si>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</si>
  <si>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</si>
  <si>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</si>
  <si>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</si>
  <si>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</si>
  <si>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</si>
  <si>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</si>
  <si>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</si>
  <si>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</si>
  <si>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</si>
  <si>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</si>
  <si>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</si>
  <si>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</si>
  <si>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</si>
  <si>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</si>
  <si>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</si>
  <si>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</si>
  <si>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</si>
  <si>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</si>
  <si>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</si>
  <si>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</si>
  <si>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</si>
  <si>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</si>
  <si>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</si>
  <si>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</si>
  <si>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</si>
  <si>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</si>
  <si>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</si>
  <si>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</si>
  <si>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</si>
  <si>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</si>
  <si>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</si>
  <si>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</si>
  <si>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</si>
  <si>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</si>
  <si>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</si>
  <si>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</si>
  <si>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</si>
  <si>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</si>
  <si>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</si>
  <si>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</si>
  <si>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</si>
  <si>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</si>
  <si>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</si>
  <si>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</si>
  <si>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</si>
  <si>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</si>
  <si>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</si>
  <si>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</si>
  <si>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</si>
  <si>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</si>
  <si>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</si>
  <si>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</si>
  <si>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</si>
  <si>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</si>
  <si>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</si>
  <si>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</si>
  <si>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</si>
  <si>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</si>
  <si>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</si>
  <si>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</si>
  <si>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</si>
  <si>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</si>
  <si>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</si>
  <si>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</si>
  <si>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</si>
  <si>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</si>
  <si>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</si>
  <si>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</si>
  <si>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</si>
  <si>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</si>
  <si>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</si>
  <si>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</si>
  <si>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</si>
  <si>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</si>
  <si>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</si>
  <si>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</si>
  <si>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</si>
  <si>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</si>
  <si>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</si>
  <si>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</si>
  <si>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</si>
  <si>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</si>
  <si>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</si>
  <si>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</si>
  <si>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</si>
  <si>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</si>
  <si>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</si>
  <si>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</si>
  <si>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</si>
  <si>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</si>
  <si>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</si>
  <si>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</si>
  <si>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</si>
  <si>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</si>
  <si>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</si>
  <si>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</si>
  <si>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</si>
  <si>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</si>
  <si>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</si>
  <si>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</si>
  <si>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</si>
  <si>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</si>
  <si>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</si>
  <si>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</si>
  <si>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</si>
  <si>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</si>
  <si>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</si>
  <si>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</si>
  <si>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</si>
  <si>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</si>
  <si>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</si>
  <si>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</si>
  <si>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</si>
  <si>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</si>
  <si>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</si>
  <si>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</si>
  <si>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</si>
  <si>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</si>
  <si>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</si>
  <si>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</si>
  <si>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</si>
  <si>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</si>
  <si>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</si>
  <si>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</si>
  <si>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</si>
  <si>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</si>
  <si>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</si>
  <si>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</si>
  <si>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</si>
  <si>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</si>
  <si>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</si>
  <si>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</si>
  <si>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</si>
  <si>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</si>
  <si>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</si>
  <si>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</si>
  <si>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</si>
  <si>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</si>
  <si>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</si>
  <si>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</si>
  <si>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</si>
  <si>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</si>
  <si>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</si>
  <si>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</si>
  <si>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</si>
  <si>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</si>
  <si>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</si>
  <si>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</si>
  <si>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</si>
  <si>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</si>
  <si>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</si>
  <si>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</si>
  <si>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</si>
  <si>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</si>
  <si>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</si>
  <si>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</si>
  <si>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</si>
  <si>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</si>
  <si>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</si>
  <si>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</si>
  <si>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</si>
  <si>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</si>
  <si>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</si>
  <si>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</si>
  <si>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</si>
  <si>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</si>
  <si>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</si>
  <si>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</si>
  <si>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</si>
  <si>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</si>
  <si>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</si>
  <si>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</si>
  <si>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</si>
  <si>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</si>
  <si>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</si>
  <si>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</si>
  <si>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</si>
  <si>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</si>
  <si>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</si>
  <si>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</si>
  <si>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</si>
  <si>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</si>
  <si>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</si>
  <si>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</si>
  <si>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</si>
  <si>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</si>
  <si>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</si>
  <si>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</si>
  <si>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</si>
  <si>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</si>
  <si>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</si>
  <si>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</si>
  <si>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</si>
  <si>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</si>
  <si>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</si>
  <si>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</si>
  <si>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</si>
  <si>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</si>
  <si>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</si>
  <si>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</si>
  <si>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</si>
  <si>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</si>
  <si>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</si>
  <si>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</si>
  <si>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</si>
  <si>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</si>
  <si>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</si>
  <si>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</si>
  <si>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</si>
  <si>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</si>
  <si>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</si>
  <si>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</si>
  <si>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</si>
  <si>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</si>
  <si>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</si>
  <si>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</si>
  <si>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</si>
  <si>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</si>
  <si>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</si>
  <si>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</si>
  <si>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</si>
  <si>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</si>
  <si>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</si>
  <si>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</si>
  <si>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</si>
  <si>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</si>
  <si>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</si>
  <si>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</si>
  <si>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</si>
  <si>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</si>
  <si>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</si>
  <si>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</si>
  <si>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</si>
  <si>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</si>
  <si>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</si>
  <si>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</si>
  <si>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</si>
  <si>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</si>
  <si>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</si>
  <si>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</si>
  <si>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</si>
  <si>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</si>
  <si>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</si>
  <si>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</si>
  <si>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</si>
  <si>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</si>
  <si>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</si>
  <si>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</si>
  <si>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</si>
  <si>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</si>
  <si>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</si>
  <si>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</si>
  <si>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</si>
  <si>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</si>
  <si>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</si>
  <si>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</si>
  <si>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</si>
  <si>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</si>
  <si>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</si>
  <si>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</si>
  <si>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</si>
  <si>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</si>
  <si>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</si>
  <si>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</si>
  <si>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</si>
  <si>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</si>
  <si>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</si>
  <si>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</si>
  <si>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</si>
  <si>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</si>
  <si>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</si>
  <si>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</si>
  <si>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</si>
  <si>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</si>
  <si>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</si>
  <si>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</si>
  <si>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</si>
  <si>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</si>
  <si>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</si>
  <si>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</si>
  <si>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</si>
  <si>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</si>
  <si>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</si>
  <si>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</si>
  <si>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</si>
  <si>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</si>
  <si>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</si>
  <si>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</si>
  <si>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</si>
  <si>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</si>
  <si>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</si>
  <si>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</si>
  <si>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</si>
  <si>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</si>
  <si>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</si>
  <si>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</si>
  <si>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</si>
  <si>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</si>
  <si>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</si>
  <si>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</si>
  <si>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</si>
  <si>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</si>
  <si>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</si>
  <si>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</si>
  <si>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</si>
  <si>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</si>
  <si>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</si>
  <si>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</si>
  <si>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</si>
  <si>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</si>
  <si>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</si>
  <si>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</si>
  <si>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</si>
  <si>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</si>
  <si>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</si>
  <si>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</si>
  <si>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</si>
  <si>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</si>
  <si>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</si>
  <si>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</si>
  <si>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</si>
  <si>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</si>
  <si>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</si>
  <si>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</si>
  <si>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</si>
  <si>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</si>
  <si>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</si>
  <si>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</si>
  <si>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</si>
  <si>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</si>
  <si>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</si>
  <si>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</si>
  <si>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</si>
  <si>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</si>
  <si>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</si>
  <si>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</si>
  <si>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</si>
  <si>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</si>
  <si>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</si>
  <si>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</si>
  <si>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</si>
  <si>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</si>
  <si>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</si>
  <si>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</si>
  <si>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</si>
  <si>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</si>
  <si>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</si>
  <si>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</si>
  <si>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</si>
  <si>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</si>
  <si>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</si>
  <si>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</si>
  <si>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</si>
  <si>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</si>
  <si>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</si>
  <si>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</si>
  <si>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</si>
  <si>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</si>
  <si>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</si>
  <si>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</si>
  <si>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</si>
  <si>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</si>
  <si>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</si>
  <si>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</si>
  <si>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</si>
  <si>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</si>
  <si>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</si>
  <si>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</si>
  <si>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</si>
  <si>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</si>
  <si>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</si>
  <si>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</si>
  <si>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</si>
  <si>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</si>
  <si>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</si>
  <si>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</si>
  <si>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</si>
  <si>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</si>
  <si>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</si>
  <si>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</si>
  <si>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</si>
  <si>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</si>
  <si>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</si>
  <si>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</si>
  <si>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</si>
  <si>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</si>
  <si>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</si>
  <si>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</si>
  <si>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</si>
  <si>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</si>
  <si>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</si>
  <si>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</si>
  <si>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</si>
  <si>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</si>
  <si>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</si>
  <si>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</si>
  <si>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</si>
  <si>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</si>
  <si>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</si>
  <si>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</si>
  <si>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</si>
  <si>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</si>
  <si>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</si>
  <si>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</si>
  <si>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</si>
  <si>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</si>
  <si>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</si>
  <si>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</si>
  <si>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</si>
  <si>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</si>
  <si>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</si>
  <si>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</si>
  <si>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</si>
  <si>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</si>
  <si>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</si>
  <si>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</si>
  <si>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</si>
  <si>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</si>
  <si>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</si>
  <si>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</si>
  <si>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</si>
  <si>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</si>
  <si>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</si>
  <si>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</si>
  <si>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</si>
  <si>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</si>
  <si>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</si>
  <si>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</si>
  <si>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</si>
  <si>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</si>
  <si>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</si>
  <si>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</si>
  <si>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</si>
  <si>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</si>
  <si>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</si>
  <si>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</si>
  <si>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</si>
  <si>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</si>
  <si>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</si>
  <si>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</si>
  <si>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</si>
  <si>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</si>
  <si>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</si>
  <si>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</si>
  <si>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</si>
  <si>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</si>
  <si>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</si>
  <si>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</si>
  <si>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</si>
  <si>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</si>
  <si>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</si>
  <si>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</si>
  <si>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</si>
  <si>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</si>
  <si>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</si>
  <si>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</si>
  <si>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</si>
  <si>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</si>
  <si>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</si>
  <si>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</si>
  <si>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</si>
  <si>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</si>
  <si>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</si>
  <si>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</si>
  <si>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</si>
  <si>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</si>
  <si>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</si>
  <si>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</si>
  <si>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</si>
  <si>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</si>
  <si>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</si>
  <si>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</si>
  <si>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</si>
  <si>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</si>
  <si>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</si>
  <si>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</si>
  <si>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</si>
  <si>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</si>
  <si>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</si>
  <si>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</si>
  <si>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</si>
  <si>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</si>
  <si>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</si>
  <si>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</si>
  <si>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</si>
  <si>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</si>
  <si>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</si>
  <si>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</si>
  <si>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</si>
  <si>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</si>
  <si>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</si>
  <si>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</si>
  <si>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</si>
  <si>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</si>
  <si>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</si>
  <si>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</si>
  <si>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</si>
  <si>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</si>
  <si>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</si>
  <si>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</si>
  <si>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</si>
  <si>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</si>
  <si>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</si>
  <si>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</si>
  <si>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</si>
  <si>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</si>
  <si>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</si>
  <si>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</si>
  <si>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</si>
  <si>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</si>
  <si>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</si>
  <si>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</si>
  <si>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</si>
  <si>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</si>
  <si>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</si>
  <si>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</si>
  <si>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</si>
  <si>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</si>
  <si>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</si>
  <si>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</si>
  <si>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</si>
  <si>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</si>
  <si>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</si>
  <si>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</si>
  <si>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</si>
  <si>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</si>
  <si>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</si>
  <si>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</si>
  <si>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</si>
  <si>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</si>
  <si>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</si>
  <si>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</si>
  <si>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</si>
  <si>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</si>
  <si>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</si>
  <si>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</si>
  <si>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</si>
  <si>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</si>
  <si>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</si>
  <si>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</si>
  <si>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</si>
  <si>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</si>
  <si>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</si>
  <si>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</si>
  <si>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</si>
  <si>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</si>
  <si>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</si>
  <si>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</si>
  <si>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</si>
  <si>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</si>
  <si>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</si>
  <si>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</si>
  <si>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</si>
  <si>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</si>
  <si>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</si>
  <si>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</si>
  <si>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</si>
  <si>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</si>
  <si>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</si>
  <si>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</si>
  <si>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</si>
  <si>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</si>
  <si>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</si>
  <si>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</si>
  <si>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</si>
  <si>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</si>
  <si>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</si>
  <si>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</si>
  <si>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</si>
  <si>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</si>
  <si>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</si>
  <si>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</si>
  <si>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</si>
  <si>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</si>
  <si>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</si>
  <si>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</si>
  <si>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</si>
  <si>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</si>
  <si>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</si>
  <si>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</si>
  <si>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</si>
  <si>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</si>
  <si>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</si>
  <si>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</si>
  <si>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</si>
  <si>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</si>
  <si>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</si>
  <si>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</si>
  <si>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</si>
  <si>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</si>
  <si>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</si>
  <si>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</si>
  <si>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</si>
  <si>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</si>
  <si>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</si>
  <si>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</si>
  <si>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</si>
  <si>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</si>
  <si>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</si>
  <si>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</si>
  <si>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</si>
  <si>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</si>
  <si>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</si>
  <si>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</si>
  <si>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</si>
  <si>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</si>
  <si>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</si>
  <si>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</si>
  <si>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</si>
  <si>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</si>
  <si>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</si>
  <si>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</si>
  <si>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</si>
  <si>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</si>
  <si>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</si>
  <si>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</si>
  <si>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</si>
  <si>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</si>
  <si>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</si>
  <si>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</si>
  <si>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</si>
  <si>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</si>
  <si>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</si>
  <si>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</si>
  <si>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</si>
  <si>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</si>
  <si>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</si>
  <si>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</si>
  <si>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</si>
  <si>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</si>
  <si>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</si>
  <si>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</si>
  <si>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</si>
  <si>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</si>
  <si>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</si>
  <si>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</si>
  <si>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</si>
  <si>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</si>
  <si>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</si>
  <si>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</si>
  <si>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</si>
  <si>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</si>
  <si>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</si>
  <si>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</si>
  <si>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</si>
  <si>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</si>
  <si>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</si>
  <si>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</si>
  <si>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</si>
  <si>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</si>
  <si>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</si>
  <si>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</si>
  <si>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</si>
  <si>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</si>
  <si>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</si>
  <si>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</si>
  <si>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</si>
  <si>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</si>
  <si>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</si>
  <si>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</si>
  <si>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</si>
  <si>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</si>
  <si>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</si>
  <si>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</si>
  <si>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</si>
  <si>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</si>
  <si>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</si>
  <si>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</si>
  <si>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</si>
  <si>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</si>
  <si>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</si>
  <si>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</si>
  <si>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</si>
  <si>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</si>
  <si>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</si>
  <si>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</si>
  <si>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</si>
  <si>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</si>
  <si>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</si>
  <si>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</si>
  <si>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</si>
  <si>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</si>
  <si>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</si>
  <si>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</si>
  <si>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</si>
  <si>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</si>
  <si>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</si>
  <si>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</si>
  <si>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</si>
  <si>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</si>
  <si>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</si>
  <si>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</si>
  <si>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</si>
  <si>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</si>
  <si>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</si>
  <si>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</si>
  <si>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</si>
  <si>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</si>
  <si>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</si>
  <si>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</si>
  <si>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</si>
  <si>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</si>
  <si>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</si>
  <si>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</si>
  <si>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</si>
  <si>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</si>
  <si>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</si>
  <si>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</si>
  <si>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</si>
  <si>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</si>
  <si>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</si>
  <si>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</si>
  <si>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</si>
  <si>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</si>
  <si>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</si>
  <si>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</si>
  <si>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</si>
  <si>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</si>
  <si>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</si>
  <si>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</si>
  <si>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</si>
  <si>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</si>
  <si>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</si>
  <si>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</si>
  <si>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</si>
  <si>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</si>
  <si>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</si>
  <si>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</si>
  <si>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</si>
  <si>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</si>
  <si>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</si>
  <si>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</si>
  <si>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</si>
  <si>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</si>
  <si>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</si>
  <si>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</si>
  <si>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</si>
  <si>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</si>
  <si>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</si>
  <si>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</si>
  <si>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</si>
  <si>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</si>
  <si>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</si>
  <si>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</si>
  <si>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</si>
  <si>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</si>
  <si>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</si>
  <si>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</si>
  <si>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</si>
  <si>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</si>
  <si>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</si>
  <si>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</si>
  <si>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</si>
  <si>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</si>
  <si>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</si>
  <si>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</si>
  <si>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</si>
  <si>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</si>
  <si>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</si>
  <si>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</si>
  <si>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</si>
  <si>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</si>
  <si>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</si>
  <si>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</si>
  <si>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</si>
  <si>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</si>
  <si>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</si>
  <si>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</si>
  <si>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</si>
  <si>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</si>
  <si>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</si>
  <si>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</si>
  <si>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</si>
  <si>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</si>
  <si>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</si>
  <si>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</si>
  <si>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</si>
  <si>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</si>
  <si>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</si>
  <si>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</si>
  <si>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</si>
  <si>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</si>
  <si>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</si>
  <si>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</si>
  <si>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</si>
  <si>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</si>
  <si>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</si>
  <si>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</si>
  <si>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</si>
  <si>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</si>
  <si>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</si>
  <si>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</si>
  <si>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</si>
  <si>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</si>
  <si>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</si>
  <si>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</si>
  <si>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</si>
  <si>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</si>
  <si>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</si>
  <si>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</si>
  <si>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</si>
  <si>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</si>
  <si>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</si>
  <si>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</si>
  <si>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</si>
  <si>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</si>
  <si>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</si>
  <si>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</si>
  <si>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</si>
  <si>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</si>
  <si>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</si>
  <si>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</si>
  <si>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</si>
  <si>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</si>
  <si>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</si>
  <si>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</si>
  <si>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</si>
  <si>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</si>
  <si>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</si>
  <si>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</si>
  <si>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</si>
  <si>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</si>
  <si>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</si>
  <si>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</si>
  <si>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</si>
  <si>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</si>
  <si>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</si>
  <si>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</si>
  <si>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</si>
  <si>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</si>
  <si>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</si>
  <si>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</si>
  <si>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</si>
  <si>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</si>
  <si>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</si>
  <si>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</si>
  <si>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</si>
  <si>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</si>
  <si>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</si>
  <si>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</si>
  <si>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</si>
  <si>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</si>
  <si>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</si>
  <si>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</si>
  <si>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</si>
  <si>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</si>
  <si>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</si>
  <si>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</si>
  <si>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</si>
  <si>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</si>
  <si>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</si>
  <si>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</si>
  <si>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</si>
  <si>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</si>
  <si>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</si>
  <si>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</si>
  <si>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</si>
  <si>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</si>
  <si>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</si>
  <si>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</si>
  <si>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</si>
  <si>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</si>
  <si>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</si>
  <si>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</si>
  <si>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</si>
  <si>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</si>
  <si>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</si>
  <si>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</si>
  <si>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</si>
  <si>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</si>
  <si>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</si>
  <si>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</si>
  <si>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</si>
  <si>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</si>
  <si>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</si>
  <si>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</si>
  <si>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</si>
  <si>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</si>
  <si>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</si>
  <si>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</si>
  <si>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</si>
  <si>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</si>
  <si>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</si>
  <si>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</si>
  <si>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</si>
  <si>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</si>
  <si>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</si>
  <si>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</si>
  <si>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</si>
  <si>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</si>
  <si>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</si>
  <si>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</si>
  <si>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</si>
  <si>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</si>
  <si>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</si>
  <si>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</si>
  <si>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</si>
  <si>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</si>
  <si>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</si>
  <si>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</si>
  <si>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</si>
  <si>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</si>
  <si>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</si>
  <si>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</si>
  <si>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</si>
  <si>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</si>
  <si>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</si>
  <si>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</si>
  <si>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</si>
  <si>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</si>
  <si>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</si>
  <si>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</si>
  <si>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</si>
  <si>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</si>
  <si>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</si>
  <si>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</si>
  <si>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</si>
  <si>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</si>
  <si>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</si>
  <si>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</si>
  <si>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</si>
  <si>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</si>
  <si>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</si>
  <si>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</si>
  <si>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</si>
  <si>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</si>
  <si>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</si>
  <si>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</si>
  <si>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</si>
  <si>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</si>
  <si>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</si>
  <si>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</si>
  <si>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</si>
  <si>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</si>
  <si>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</si>
  <si>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</si>
  <si>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</si>
  <si>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</si>
  <si>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</si>
  <si>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</si>
  <si>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</si>
  <si>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</si>
  <si>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</si>
  <si>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</si>
  <si>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</si>
  <si>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</si>
  <si>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</si>
  <si>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</si>
  <si>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</si>
  <si>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</si>
  <si>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</si>
  <si>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</si>
  <si>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</si>
  <si>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</si>
  <si>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</si>
  <si>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</si>
  <si>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</si>
  <si>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</si>
  <si>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</si>
  <si>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</si>
  <si>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</si>
  <si>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</si>
  <si>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</si>
  <si>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</si>
  <si>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</si>
  <si>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</si>
  <si>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</si>
  <si>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</si>
  <si>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</si>
  <si>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</si>
  <si>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</si>
  <si>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</si>
  <si>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</si>
  <si>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</si>
  <si>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</si>
  <si>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</si>
  <si>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</si>
  <si>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</si>
  <si>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</si>
  <si>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</si>
  <si>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</si>
  <si>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</si>
  <si>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</si>
  <si>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</si>
  <si>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</si>
  <si>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</si>
  <si>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</si>
  <si>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</si>
  <si>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</si>
  <si>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</si>
  <si>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</si>
  <si>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</si>
  <si>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</si>
  <si>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</si>
  <si>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</si>
  <si>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</si>
  <si>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</si>
  <si>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</si>
  <si>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</si>
  <si>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</si>
  <si>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</si>
  <si>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</si>
  <si>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</si>
  <si>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</si>
  <si>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</si>
  <si>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</si>
  <si>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</si>
  <si>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</si>
  <si>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</si>
  <si>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</si>
  <si>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</si>
  <si>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</si>
  <si>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</si>
  <si>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</si>
  <si>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</si>
  <si>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</si>
  <si>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</si>
  <si>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</si>
  <si>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</si>
  <si>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</si>
  <si>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</si>
  <si>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</si>
  <si>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</si>
  <si>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</si>
  <si>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</si>
  <si>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</si>
  <si>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</si>
  <si>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</si>
  <si>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</si>
  <si>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</si>
  <si>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</si>
  <si>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</si>
  <si>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</si>
  <si>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</si>
  <si>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</si>
  <si>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</si>
  <si>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</si>
  <si>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</si>
  <si>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</si>
  <si>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</si>
  <si>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</si>
  <si>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</si>
  <si>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</si>
  <si>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</si>
  <si>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</si>
  <si>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</si>
  <si>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</si>
  <si>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</si>
  <si>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</si>
  <si>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</si>
  <si>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</si>
  <si>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</si>
  <si>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</si>
  <si>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</si>
  <si>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</si>
  <si>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</si>
  <si>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</si>
  <si>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</si>
  <si>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</si>
  <si>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</si>
  <si>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</si>
  <si>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</si>
  <si>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</si>
  <si>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</si>
  <si>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</si>
  <si>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</si>
  <si>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</si>
  <si>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</si>
  <si>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</si>
  <si>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</si>
  <si>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</si>
  <si>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</si>
  <si>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</si>
  <si>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</si>
  <si>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</si>
  <si>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</si>
  <si>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</si>
  <si>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</si>
  <si>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</si>
  <si>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</si>
  <si>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</si>
  <si>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</si>
  <si>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</si>
  <si>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</si>
  <si>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</si>
  <si>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</si>
  <si>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</si>
  <si>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</si>
  <si>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</si>
  <si>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</si>
  <si>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</si>
  <si>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</si>
  <si>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</si>
  <si>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</si>
  <si>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</si>
  <si>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</si>
  <si>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</si>
  <si>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</si>
  <si>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</si>
  <si>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</si>
  <si>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</si>
  <si>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</si>
  <si>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</si>
  <si>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</si>
  <si>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</si>
  <si>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</si>
  <si>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</si>
  <si>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</si>
  <si>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</si>
  <si>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</si>
  <si>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</si>
  <si>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</si>
  <si>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</si>
  <si>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</si>
  <si>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</si>
  <si>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</si>
  <si>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</si>
  <si>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</si>
  <si>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</si>
  <si>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</si>
  <si>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</si>
  <si>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</si>
  <si>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</si>
  <si>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</si>
  <si>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</si>
  <si>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</si>
  <si>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</si>
  <si>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</si>
  <si>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</si>
  <si>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</si>
  <si>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</si>
  <si>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</si>
  <si>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</si>
  <si>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</si>
  <si>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</si>
  <si>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</si>
  <si>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</si>
  <si>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</si>
  <si>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</si>
  <si>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</si>
  <si>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</si>
  <si>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</si>
  <si>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</si>
  <si>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</si>
  <si>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</si>
  <si>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</si>
  <si>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</si>
  <si>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</si>
  <si>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</si>
  <si>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</si>
  <si>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</si>
  <si>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</si>
  <si>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</si>
  <si>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</si>
  <si>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</si>
  <si>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</si>
  <si>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</si>
  <si>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</si>
  <si>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</si>
  <si>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</si>
  <si>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</si>
  <si>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</si>
  <si>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</si>
  <si>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</si>
  <si>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</si>
  <si>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</si>
  <si>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</si>
  <si>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</si>
  <si>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</si>
  <si>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</si>
  <si>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</si>
  <si>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</si>
  <si>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</si>
  <si>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</si>
  <si>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</si>
  <si>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</si>
  <si>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</si>
  <si>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</si>
  <si>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</si>
  <si>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</si>
  <si>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</si>
  <si>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</si>
  <si>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</si>
  <si>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</si>
  <si>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</si>
  <si>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</si>
  <si>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</si>
  <si>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</si>
  <si>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</si>
  <si>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</si>
  <si>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</si>
  <si>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</si>
  <si>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</si>
  <si>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</si>
  <si>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</si>
  <si>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</si>
  <si>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</si>
  <si>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</si>
  <si>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</si>
  <si>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</si>
  <si>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</si>
  <si>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</si>
  <si>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</si>
  <si>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</si>
  <si>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</si>
  <si>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</si>
  <si>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</si>
  <si>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</si>
  <si>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</si>
  <si>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</si>
  <si>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</si>
  <si>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</si>
  <si>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</si>
  <si>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</si>
  <si>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</si>
  <si>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</si>
  <si>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</si>
  <si>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</si>
  <si>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</si>
  <si>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</si>
  <si>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</si>
  <si>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</si>
  <si>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</si>
  <si>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</si>
  <si>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</si>
  <si>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</si>
  <si>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</si>
  <si>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</si>
  <si>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</si>
  <si>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</si>
  <si>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</si>
  <si>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</si>
  <si>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</si>
  <si>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</si>
  <si>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</si>
  <si>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</si>
  <si>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</si>
  <si>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</si>
  <si>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</si>
  <si>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</si>
  <si>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</si>
  <si>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</si>
  <si>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</si>
  <si>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</si>
  <si>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</si>
  <si>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</si>
  <si>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</si>
  <si>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</si>
  <si>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</si>
  <si>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</si>
  <si>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</si>
  <si>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</si>
  <si>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</si>
  <si>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</si>
  <si>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</si>
  <si>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</si>
  <si>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</si>
  <si>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</si>
  <si>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</si>
  <si>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</si>
  <si>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</si>
  <si>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</si>
  <si>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</si>
  <si>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</si>
  <si>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</si>
  <si>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</si>
  <si>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</si>
  <si>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</si>
  <si>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</si>
  <si>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</si>
  <si>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</si>
  <si>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</si>
  <si>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</si>
  <si>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</si>
  <si>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</si>
  <si>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</si>
  <si>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</si>
  <si>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</si>
  <si>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</si>
  <si>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</si>
  <si>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</si>
  <si>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</si>
  <si>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</si>
  <si>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</si>
  <si>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</si>
  <si>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</si>
  <si>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</si>
  <si>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</si>
  <si>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</si>
  <si>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</si>
  <si>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</si>
  <si>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</si>
  <si>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</si>
  <si>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</si>
  <si>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</si>
  <si>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</si>
  <si>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</si>
  <si>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</si>
  <si>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</si>
  <si>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</si>
  <si>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</si>
  <si>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</si>
  <si>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</si>
  <si>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</si>
  <si>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</si>
  <si>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</si>
  <si>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</si>
  <si>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</si>
  <si>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</si>
  <si>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</si>
  <si>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</si>
  <si>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</si>
  <si>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</si>
  <si>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</si>
  <si>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</si>
  <si>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</si>
  <si>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</si>
  <si>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</si>
  <si>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</si>
  <si>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</si>
  <si>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</si>
  <si>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</si>
  <si>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</si>
  <si>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</si>
  <si>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</si>
  <si>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</si>
  <si>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</si>
  <si>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</si>
  <si>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</si>
  <si>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</si>
  <si>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</si>
  <si>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</si>
  <si>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</si>
  <si>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</si>
  <si>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</si>
  <si>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</si>
  <si>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</si>
  <si>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</si>
  <si>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</si>
  <si>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</si>
  <si>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</si>
  <si>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</si>
  <si>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</si>
  <si>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</si>
  <si>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</si>
  <si>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</si>
  <si>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</si>
  <si>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</si>
  <si>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</si>
  <si>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</si>
  <si>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</si>
  <si>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</si>
  <si>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</si>
  <si>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</si>
  <si>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</si>
  <si>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</si>
  <si>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</si>
  <si>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</si>
  <si>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</si>
  <si>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</si>
  <si>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</si>
  <si>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</si>
  <si>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</si>
  <si>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</si>
  <si>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</si>
  <si>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</si>
  <si>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</si>
  <si>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</si>
  <si>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</si>
  <si>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</si>
  <si>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</si>
  <si>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</si>
  <si>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</si>
  <si>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</si>
  <si>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</si>
  <si>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</si>
  <si>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</si>
  <si>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</si>
  <si>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</si>
  <si>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</si>
  <si>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</si>
  <si>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</si>
  <si>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</si>
  <si>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</si>
  <si>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</si>
  <si>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</si>
  <si>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</si>
  <si>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</si>
  <si>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</si>
  <si>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</si>
  <si>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</si>
  <si>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</si>
  <si>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</si>
  <si>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</si>
  <si>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</si>
  <si>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</si>
  <si>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</si>
  <si>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</si>
  <si>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</si>
  <si>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</si>
  <si>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</si>
  <si>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</si>
  <si>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</si>
  <si>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</si>
  <si>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</si>
  <si>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</si>
  <si>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</si>
  <si>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</si>
  <si>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</si>
  <si>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</si>
  <si>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</si>
  <si>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</si>
  <si>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</si>
  <si>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</si>
  <si>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</si>
  <si>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</si>
  <si>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</si>
  <si>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</si>
  <si>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</si>
  <si>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</si>
  <si>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</si>
  <si>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</si>
  <si>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</si>
  <si>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</si>
  <si>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</si>
  <si>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</si>
  <si>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</si>
  <si>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</si>
  <si>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</si>
  <si>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</si>
  <si>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</si>
  <si>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</si>
  <si>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</si>
  <si>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</si>
  <si>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</si>
  <si>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</si>
  <si>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</si>
  <si>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</si>
  <si>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</si>
  <si>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</si>
  <si>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</si>
  <si>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</si>
  <si>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</si>
  <si>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</si>
  <si>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</si>
  <si>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</si>
  <si>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</si>
  <si>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</si>
  <si>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</si>
  <si>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</si>
  <si>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</si>
  <si>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</si>
  <si>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</si>
  <si>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</si>
  <si>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</si>
  <si>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</si>
  <si>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</si>
  <si>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</si>
  <si>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</si>
  <si>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</si>
  <si>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</si>
  <si>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</si>
  <si>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</si>
  <si>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</si>
  <si>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</si>
  <si>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</si>
  <si>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</si>
  <si>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</si>
  <si>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</si>
  <si>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</si>
  <si>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</si>
  <si>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</si>
  <si>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</si>
  <si>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</si>
  <si>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</si>
  <si>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</si>
  <si>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</si>
  <si>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</si>
  <si>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</si>
  <si>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</si>
  <si>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</si>
  <si>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</si>
  <si>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</si>
  <si>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</si>
  <si>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</si>
  <si>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</si>
  <si>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</si>
  <si>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</si>
  <si>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</si>
  <si>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</si>
  <si>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</si>
  <si>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</si>
  <si>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</si>
  <si>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</si>
  <si>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</si>
  <si>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</si>
  <si>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</si>
  <si>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</si>
  <si>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</si>
  <si>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</si>
  <si>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</si>
  <si>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</si>
  <si>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</si>
  <si>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</si>
  <si>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</si>
  <si>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</si>
  <si>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</si>
  <si>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</si>
  <si>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</si>
  <si>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</si>
  <si>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</si>
  <si>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</si>
  <si>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</si>
  <si>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</si>
  <si>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</si>
  <si>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</si>
  <si>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</si>
  <si>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</si>
  <si>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</si>
  <si>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</si>
  <si>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</si>
  <si>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</si>
  <si>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</si>
  <si>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</si>
  <si>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</si>
  <si>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</si>
  <si>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</si>
  <si>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</si>
  <si>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</si>
  <si>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</si>
  <si>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</si>
  <si>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</si>
  <si>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</si>
  <si>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</si>
  <si>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</si>
  <si>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</si>
  <si>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</si>
  <si>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</si>
  <si>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</si>
  <si>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</si>
  <si>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</si>
  <si>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</si>
  <si>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</si>
  <si>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</si>
  <si>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</si>
  <si>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</si>
  <si>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</si>
  <si>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</si>
  <si>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</si>
  <si>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</si>
  <si>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</si>
  <si>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</si>
  <si>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</si>
  <si>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</si>
  <si>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</si>
  <si>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</si>
  <si>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</si>
  <si>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</si>
  <si>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</si>
  <si>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</si>
  <si>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</si>
  <si>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</si>
  <si>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</si>
  <si>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</si>
  <si>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</si>
  <si>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</si>
  <si>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</si>
  <si>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</si>
  <si>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</si>
  <si>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</si>
  <si>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</si>
  <si>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</si>
  <si>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</si>
  <si>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</si>
  <si>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</si>
  <si>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</si>
  <si>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</si>
  <si>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</si>
  <si>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</si>
  <si>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</si>
  <si>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</si>
  <si>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</si>
  <si>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</si>
  <si>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</si>
  <si>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</si>
  <si>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</si>
  <si>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</si>
  <si>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</si>
  <si>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</si>
  <si>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</si>
  <si>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</si>
  <si>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</si>
  <si>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</si>
  <si>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</si>
  <si>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</si>
  <si>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</si>
  <si>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</si>
  <si>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</si>
  <si>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</si>
  <si>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</si>
  <si>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</si>
  <si>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</si>
  <si>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</si>
  <si>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</si>
  <si>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</si>
  <si>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</si>
  <si>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</si>
  <si>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</si>
  <si>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</si>
  <si>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</si>
  <si>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</si>
  <si>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</si>
  <si>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</si>
  <si>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</si>
  <si>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</si>
  <si>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</si>
  <si>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</si>
  <si>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</si>
  <si>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</si>
  <si>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</si>
  <si>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</si>
  <si>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</si>
  <si>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</si>
  <si>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</si>
  <si>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</si>
  <si>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</si>
  <si>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</si>
  <si>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</si>
  <si>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</si>
  <si>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</si>
  <si>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</si>
  <si>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</si>
  <si>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</si>
  <si>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</si>
  <si>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</si>
  <si>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</si>
  <si>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</si>
  <si>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</si>
  <si>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</si>
  <si>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</si>
  <si>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</si>
  <si>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</si>
  <si>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</si>
  <si>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</si>
  <si>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</si>
  <si>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</si>
  <si>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</si>
  <si>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</si>
  <si>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</si>
  <si>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</si>
  <si>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</si>
  <si>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</si>
  <si>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</si>
  <si>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</si>
  <si>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</si>
  <si>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</si>
  <si>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</si>
  <si>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</si>
  <si>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</si>
  <si>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</si>
  <si>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</si>
  <si>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</si>
  <si>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</si>
  <si>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</si>
  <si>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</si>
  <si>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</si>
  <si>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</si>
  <si>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</si>
  <si>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</si>
  <si>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</si>
  <si>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</si>
  <si>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</si>
  <si>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</si>
  <si>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</si>
  <si>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</si>
  <si>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</si>
  <si>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</si>
  <si>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</si>
  <si>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</si>
  <si>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</si>
  <si>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</si>
  <si>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</si>
  <si>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</si>
  <si>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</si>
  <si>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</si>
  <si>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</si>
  <si>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</si>
  <si>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</si>
  <si>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</si>
  <si>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</si>
  <si>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</si>
  <si>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</si>
  <si>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</si>
  <si>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</si>
  <si>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</si>
  <si>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</si>
  <si>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</si>
  <si>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</si>
  <si>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</si>
  <si>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</si>
  <si>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</si>
  <si>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</si>
  <si>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</si>
  <si>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</si>
  <si>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</si>
  <si>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</si>
  <si>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</si>
  <si>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</si>
  <si>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</si>
  <si>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</si>
  <si>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</si>
  <si>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</si>
  <si>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</si>
  <si>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</si>
  <si>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</si>
  <si>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</si>
  <si>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</si>
  <si>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</si>
  <si>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</si>
  <si>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</si>
  <si>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</si>
  <si>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</si>
  <si>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</si>
  <si>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</si>
  <si>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</si>
  <si>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</si>
  <si>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</si>
  <si>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</si>
  <si>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</si>
  <si>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</si>
  <si>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</si>
  <si>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</si>
  <si>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</si>
  <si>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</si>
  <si>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</si>
  <si>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</si>
  <si>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</si>
  <si>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</si>
  <si>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</si>
  <si>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</si>
  <si>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</si>
  <si>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</si>
  <si>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</si>
  <si>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</si>
  <si>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</si>
  <si>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</si>
  <si>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</si>
  <si>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</si>
  <si>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</si>
  <si>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</si>
  <si>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</si>
  <si>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</si>
  <si>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</si>
  <si>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</si>
  <si>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</si>
  <si>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</si>
  <si>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</si>
  <si>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</si>
  <si>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</si>
  <si>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</si>
  <si>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</si>
  <si>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</si>
  <si>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</si>
  <si>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</si>
  <si>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</si>
  <si>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</si>
  <si>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</si>
  <si>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</si>
  <si>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</si>
  <si>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</si>
  <si>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</si>
  <si>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</si>
  <si>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</si>
  <si>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</si>
  <si>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</si>
  <si>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</si>
  <si>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</si>
  <si>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</si>
  <si>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</si>
  <si>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</si>
  <si>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</si>
  <si>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</si>
  <si>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</si>
  <si>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</si>
  <si>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</si>
  <si>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</si>
  <si>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</si>
  <si>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</si>
  <si>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</si>
  <si>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</si>
  <si>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</si>
  <si>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</si>
  <si>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</si>
  <si>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</si>
  <si>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</si>
  <si>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</si>
  <si>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</si>
  <si>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</si>
  <si>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</si>
  <si>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</si>
  <si>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</si>
  <si>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</si>
  <si>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</si>
  <si>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</si>
  <si>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</si>
  <si>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</si>
  <si>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</si>
  <si>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</si>
  <si>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</si>
  <si>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</si>
  <si>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</si>
  <si>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</si>
  <si>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</si>
  <si>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</si>
  <si>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</si>
  <si>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</si>
  <si>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</si>
  <si>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</si>
  <si>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</si>
  <si>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</si>
  <si>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</si>
  <si>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</si>
  <si>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</si>
  <si>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</si>
  <si>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</si>
  <si>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</si>
  <si>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</si>
  <si>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</si>
  <si>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</si>
  <si>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</si>
  <si>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</si>
  <si>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</si>
  <si>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</si>
  <si>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</si>
  <si>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</si>
  <si>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</si>
  <si>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</si>
  <si>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</si>
  <si>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</si>
  <si>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</si>
  <si>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</si>
  <si>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</si>
  <si>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</si>
  <si>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</si>
  <si>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</si>
  <si>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</si>
  <si>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</si>
  <si>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</si>
  <si>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</si>
  <si>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</si>
  <si>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</si>
  <si>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</si>
  <si>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</si>
  <si>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</si>
  <si>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</si>
  <si>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</si>
  <si>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</si>
  <si>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</si>
  <si>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</si>
  <si>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</si>
  <si>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</si>
  <si>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</si>
  <si>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</si>
  <si>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</si>
  <si>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</si>
  <si>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</si>
  <si>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</si>
  <si>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</si>
  <si>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</si>
  <si>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</si>
  <si>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</si>
  <si>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</si>
  <si>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</si>
  <si>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</si>
  <si>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</si>
  <si>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</si>
  <si>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</si>
  <si>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</si>
  <si>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</si>
  <si>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</si>
  <si>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</si>
  <si>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</si>
  <si>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</si>
  <si>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</si>
  <si>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</si>
  <si>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</si>
  <si>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</si>
  <si>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</si>
  <si>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</si>
  <si>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</si>
  <si>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</si>
  <si>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</si>
  <si>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</si>
  <si>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</si>
  <si>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</si>
  <si>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</si>
  <si>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</si>
  <si>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</si>
  <si>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</si>
  <si>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</si>
  <si>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</si>
  <si>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</si>
  <si>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</si>
  <si>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</si>
  <si>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</si>
  <si>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</si>
  <si>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</si>
  <si>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</si>
  <si>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</si>
  <si>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</si>
  <si>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</si>
  <si>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</si>
  <si>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</si>
  <si>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</si>
  <si>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</si>
  <si>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</si>
  <si>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</si>
  <si>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</si>
  <si>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</si>
  <si>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</si>
  <si>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</si>
  <si>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</si>
  <si>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</si>
  <si>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</si>
  <si>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</si>
  <si>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</si>
  <si>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</si>
  <si>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</si>
  <si>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</si>
  <si>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</si>
  <si>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</si>
  <si>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</si>
  <si>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</si>
  <si>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</si>
  <si>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</si>
  <si>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</si>
  <si>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</si>
  <si>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</si>
  <si>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</si>
  <si>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</si>
  <si>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</si>
  <si>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</si>
  <si>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</si>
  <si>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</si>
  <si>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</si>
  <si>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</si>
  <si>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</si>
  <si>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</si>
  <si>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</si>
  <si>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</si>
  <si>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</si>
  <si>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</si>
  <si>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</si>
  <si>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</si>
  <si>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</si>
  <si>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</si>
  <si>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</si>
  <si>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</si>
  <si>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</si>
  <si>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</si>
  <si>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</si>
  <si>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</si>
  <si>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</si>
  <si>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</si>
  <si>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</si>
  <si>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</si>
  <si>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</si>
  <si>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</si>
  <si>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</si>
  <si>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</si>
  <si>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</si>
  <si>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</si>
  <si>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</si>
  <si>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</si>
  <si>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</si>
  <si>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</si>
  <si>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</si>
  <si>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</si>
  <si>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</si>
  <si>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</si>
  <si>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</si>
  <si>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</si>
  <si>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</si>
  <si>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</si>
  <si>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</si>
  <si>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</si>
  <si>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</si>
  <si>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</si>
  <si>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</si>
  <si>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</si>
  <si>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</si>
  <si>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</si>
  <si>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</si>
  <si>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</si>
  <si>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</si>
  <si>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</si>
  <si>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</si>
  <si>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</si>
  <si>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</si>
  <si>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</si>
  <si>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</si>
  <si>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</si>
  <si>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</si>
  <si>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</si>
  <si>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</si>
  <si>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</si>
  <si>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</si>
  <si>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</si>
  <si>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</si>
  <si>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</si>
  <si>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</si>
  <si>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</si>
  <si>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</si>
  <si>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</si>
  <si>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</si>
  <si>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</si>
  <si>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</si>
  <si>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</si>
  <si>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</si>
  <si>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</si>
  <si>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</si>
  <si>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</si>
  <si>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</si>
  <si>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</si>
  <si>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</si>
  <si>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</si>
  <si>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</si>
  <si>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</si>
  <si>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</si>
  <si>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</si>
  <si>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</si>
  <si>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</si>
  <si>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</si>
  <si>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</si>
  <si>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</si>
  <si>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</si>
  <si>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</si>
  <si>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</si>
  <si>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</si>
  <si>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</si>
  <si>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</si>
  <si>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</si>
  <si>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</si>
  <si>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</si>
  <si>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</si>
  <si>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</si>
  <si>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</si>
  <si>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</si>
  <si>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</si>
  <si>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</si>
  <si>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</si>
  <si>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</si>
  <si>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</si>
  <si>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</si>
  <si>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</si>
  <si>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</si>
  <si>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</si>
  <si>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</si>
  <si>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</si>
  <si>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</si>
  <si>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</si>
  <si>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</si>
  <si>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</si>
  <si>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</si>
  <si>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</si>
  <si>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</si>
  <si>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</si>
  <si>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</si>
  <si>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</si>
  <si>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</si>
  <si>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</si>
  <si>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</si>
  <si>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</si>
  <si>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</si>
  <si>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</si>
  <si>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</si>
  <si>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</si>
  <si>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</si>
  <si>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</si>
  <si>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</si>
  <si>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</si>
  <si>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</si>
  <si>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</si>
  <si>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</si>
  <si>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</si>
  <si>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</si>
  <si>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</si>
  <si>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</si>
  <si>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</si>
  <si>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</si>
  <si>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</si>
  <si>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</si>
  <si>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</si>
  <si>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</si>
  <si>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</si>
  <si>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</si>
  <si>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</si>
  <si>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</si>
  <si>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</si>
  <si>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</si>
  <si>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</si>
  <si>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</si>
  <si>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</si>
  <si>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</si>
  <si>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</si>
  <si>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</si>
  <si>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</si>
  <si>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</si>
  <si>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</si>
  <si>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</si>
  <si>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</si>
  <si>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</si>
  <si>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</si>
  <si>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</si>
  <si>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</si>
  <si>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</si>
  <si>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</si>
  <si>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</si>
  <si>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</si>
  <si>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</si>
  <si>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</si>
  <si>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</si>
  <si>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</si>
  <si>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</si>
  <si>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</si>
  <si>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</si>
  <si>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</si>
  <si>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</si>
  <si>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</si>
  <si>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</si>
  <si>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</si>
  <si>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</si>
  <si>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</si>
  <si>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</si>
  <si>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</si>
  <si>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</si>
  <si>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</si>
  <si>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</si>
  <si>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</si>
  <si>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</si>
  <si>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</si>
  <si>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</si>
  <si>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</si>
  <si>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</si>
  <si>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</si>
  <si>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</si>
  <si>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</si>
  <si>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</si>
  <si>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</si>
  <si>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</si>
  <si>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</si>
  <si>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</si>
  <si>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</si>
  <si>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</si>
  <si>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</si>
  <si>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</si>
  <si>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</si>
  <si>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</si>
  <si>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</si>
  <si>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</si>
  <si>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</si>
  <si>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</si>
  <si>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</si>
  <si>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</si>
  <si>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</si>
  <si>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</si>
  <si>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</si>
  <si>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</si>
  <si>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</si>
  <si>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</si>
  <si>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</si>
  <si>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</si>
  <si>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</si>
  <si>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</si>
  <si>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</si>
  <si>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</si>
  <si>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</si>
  <si>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</si>
  <si>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</si>
  <si>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</si>
  <si>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</si>
  <si>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</si>
  <si>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</si>
  <si>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</si>
  <si>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</si>
  <si>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</si>
  <si>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</si>
  <si>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</si>
  <si>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</si>
  <si>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</si>
  <si>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</si>
  <si>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</si>
  <si>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</si>
  <si>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</si>
  <si>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</si>
  <si>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</si>
  <si>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</si>
  <si>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</si>
  <si>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</si>
  <si>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</si>
  <si>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</si>
  <si>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</si>
  <si>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</si>
  <si>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</si>
  <si>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</si>
  <si>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</si>
  <si>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</si>
  <si>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</si>
  <si>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</si>
  <si>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</si>
  <si>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</si>
  <si>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</si>
  <si>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</si>
  <si>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</si>
  <si>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</si>
  <si>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</si>
  <si>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</si>
  <si>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</si>
  <si>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</si>
  <si>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</si>
  <si>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</si>
  <si>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</si>
  <si>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</si>
  <si>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</si>
  <si>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</si>
  <si>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</si>
  <si>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</si>
  <si>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</si>
  <si>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</si>
  <si>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</si>
  <si>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</si>
  <si>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</si>
  <si>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</si>
  <si>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</si>
  <si>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</si>
  <si>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</si>
  <si>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</si>
  <si>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</si>
  <si>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</si>
  <si>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</si>
  <si>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</si>
  <si>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</si>
  <si>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</si>
  <si>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</si>
  <si>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</si>
  <si>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</si>
  <si>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</si>
  <si>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</si>
  <si>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</si>
  <si>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</si>
  <si>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</si>
  <si>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</si>
  <si>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</si>
  <si>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</si>
  <si>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</si>
  <si>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</si>
  <si>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</si>
  <si>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</si>
  <si>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</si>
  <si>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</si>
  <si>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</si>
  <si>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</si>
  <si>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</si>
  <si>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</si>
  <si>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</si>
  <si>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</si>
  <si>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</si>
  <si>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</si>
  <si>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</si>
  <si>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</si>
  <si>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</si>
  <si>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</si>
  <si>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</si>
  <si>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</si>
  <si>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</si>
  <si>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</si>
  <si>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</si>
  <si>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</si>
  <si>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</si>
  <si>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</si>
  <si>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</si>
  <si>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</si>
  <si>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</si>
  <si>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</si>
  <si>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</si>
  <si>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</si>
  <si>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</si>
  <si>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</si>
  <si>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</si>
  <si>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</si>
  <si>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</si>
  <si>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</si>
  <si>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</si>
  <si>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</si>
  <si>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</si>
  <si>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</si>
  <si>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</si>
  <si>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</si>
  <si>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</si>
  <si>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</si>
  <si>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</si>
  <si>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</si>
  <si>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</si>
  <si>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</si>
  <si>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</si>
  <si>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</si>
  <si>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</si>
  <si>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</si>
  <si>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</si>
  <si>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</si>
  <si>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</si>
  <si>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</si>
  <si>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</si>
  <si>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</si>
  <si>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</si>
  <si>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</si>
  <si>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</si>
  <si>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</si>
  <si>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</si>
  <si>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</si>
  <si>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</si>
  <si>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</si>
  <si>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</si>
  <si>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</si>
  <si>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</si>
  <si>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</si>
  <si>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</si>
  <si>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</si>
  <si>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</si>
  <si>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</si>
  <si>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</si>
  <si>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</si>
  <si>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</si>
  <si>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</si>
  <si>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</si>
  <si>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</si>
  <si>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</si>
  <si>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</si>
  <si>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</si>
  <si>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</si>
  <si>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</si>
  <si>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</si>
  <si>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</si>
  <si>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</si>
  <si>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</si>
  <si>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</si>
  <si>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</si>
  <si>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</si>
  <si>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</si>
  <si>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</si>
  <si>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</si>
  <si>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</si>
  <si>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</si>
  <si>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</si>
  <si>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</si>
  <si>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</si>
  <si>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</si>
  <si>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</si>
  <si>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</si>
  <si>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</si>
  <si>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</si>
  <si>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</si>
  <si>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</si>
  <si>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</si>
  <si>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</si>
  <si>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</si>
  <si>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</si>
  <si>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</si>
  <si>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</si>
  <si>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</si>
  <si>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</si>
  <si>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</si>
  <si>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</si>
  <si>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</si>
  <si>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</si>
  <si>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</si>
  <si>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</si>
  <si>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</si>
  <si>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</si>
  <si>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</si>
  <si>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</si>
  <si>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</si>
  <si>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</si>
  <si>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</si>
  <si>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</si>
  <si>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</si>
  <si>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</si>
  <si>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</si>
  <si>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</si>
  <si>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</si>
  <si>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</si>
  <si>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</si>
  <si>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</si>
  <si>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</si>
  <si>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</si>
  <si>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</si>
  <si>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</si>
  <si>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</si>
  <si>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</si>
  <si>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</si>
  <si>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</si>
  <si>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</si>
  <si>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</si>
  <si>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</si>
  <si>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</si>
  <si>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</si>
  <si>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</si>
  <si>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</si>
  <si>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</si>
  <si>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</si>
  <si>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</si>
  <si>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</si>
  <si>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</si>
  <si>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</si>
  <si>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</si>
  <si>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</si>
  <si>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</si>
  <si>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</si>
  <si>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</si>
  <si>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</si>
  <si>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</si>
  <si>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</si>
  <si>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</si>
  <si>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</si>
  <si>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</si>
  <si>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</si>
  <si>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</si>
  <si>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</si>
  <si>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</si>
  <si>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</si>
  <si>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</si>
  <si>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</si>
  <si>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</si>
  <si>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</si>
  <si>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</si>
  <si>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</si>
  <si>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</si>
  <si>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</si>
  <si>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</si>
  <si>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</si>
  <si>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</si>
  <si>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</si>
  <si>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</si>
  <si>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</si>
  <si>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</si>
  <si>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</si>
  <si>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</si>
  <si>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</si>
  <si>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</si>
  <si>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</si>
  <si>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</si>
  <si>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</si>
  <si>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</si>
  <si>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</si>
  <si>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</si>
  <si>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</si>
  <si>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</si>
  <si>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</si>
  <si>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</si>
  <si>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</si>
  <si>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</si>
  <si>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</si>
  <si>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</si>
  <si>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</si>
  <si>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</si>
  <si>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</si>
  <si>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</si>
  <si>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</si>
  <si>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</si>
  <si>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</si>
  <si>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</si>
  <si>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</si>
  <si>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</si>
  <si>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</si>
  <si>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</si>
  <si>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</si>
  <si>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</si>
  <si>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</si>
  <si>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</si>
  <si>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</si>
  <si>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</si>
  <si>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</si>
  <si>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</si>
  <si>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</si>
  <si>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</si>
  <si>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</si>
  <si>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</si>
  <si>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</si>
  <si>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</si>
  <si>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</si>
  <si>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</si>
  <si>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</si>
  <si>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</si>
  <si>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</si>
  <si>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</si>
  <si>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</si>
  <si>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</si>
  <si>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</si>
  <si>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</si>
  <si>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</si>
  <si>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</si>
  <si>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</si>
  <si>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</si>
  <si>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</si>
  <si>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</si>
  <si>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</si>
  <si>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</si>
  <si>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</si>
  <si>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</si>
  <si>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</si>
  <si>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</si>
  <si>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</si>
  <si>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</si>
  <si>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</si>
  <si>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</si>
  <si>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</si>
  <si>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</si>
  <si>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</si>
  <si>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</si>
  <si>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</si>
  <si>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</si>
  <si>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</si>
  <si>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</si>
  <si>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</si>
  <si>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</si>
  <si>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</si>
  <si>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</si>
  <si>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</si>
  <si>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</si>
  <si>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</si>
  <si>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</si>
  <si>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</si>
  <si>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</si>
  <si>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</si>
  <si>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</si>
  <si>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</si>
  <si>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</si>
  <si>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</si>
  <si>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</si>
  <si>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</si>
  <si>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</si>
  <si>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</si>
  <si>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</si>
  <si>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</si>
  <si>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</si>
  <si>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</si>
  <si>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</si>
  <si>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</si>
  <si>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</si>
  <si>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</si>
  <si>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</si>
  <si>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</si>
  <si>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</si>
  <si>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</si>
  <si>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</si>
  <si>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</si>
  <si>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</si>
  <si>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</si>
  <si>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</si>
  <si>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</si>
  <si>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</si>
  <si>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</si>
  <si>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</si>
  <si>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</si>
  <si>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</si>
  <si>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</si>
  <si>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</si>
  <si>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</si>
  <si>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</si>
  <si>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</si>
  <si>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</si>
  <si>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</si>
  <si>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</si>
  <si>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</si>
  <si>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</si>
  <si>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</si>
  <si>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</si>
  <si>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</si>
  <si>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</si>
  <si>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</si>
  <si>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</si>
  <si>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</si>
  <si>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</si>
  <si>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</si>
  <si>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</si>
  <si>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</si>
  <si>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</si>
  <si>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</si>
  <si>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</si>
  <si>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</si>
  <si>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</si>
  <si>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</si>
  <si>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</si>
  <si>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</si>
  <si>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</si>
  <si>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</si>
  <si>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</si>
  <si>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</si>
  <si>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</si>
  <si>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</si>
  <si>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</si>
  <si>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</si>
  <si>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</si>
  <si>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</si>
  <si>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</si>
  <si>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</si>
  <si>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</si>
  <si>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</si>
  <si>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</si>
  <si>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</si>
  <si>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</si>
  <si>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</si>
  <si>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</si>
  <si>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</si>
  <si>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</si>
  <si>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</si>
  <si>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</si>
  <si>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</si>
  <si>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</si>
  <si>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</si>
  <si>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</si>
  <si>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</si>
  <si>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</si>
  <si>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</si>
  <si>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</si>
  <si>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</si>
  <si>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</si>
  <si>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</si>
  <si>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</si>
  <si>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</si>
  <si>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</si>
  <si>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</si>
  <si>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</si>
  <si>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</si>
  <si>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</si>
  <si>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</si>
  <si>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</si>
  <si>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</si>
  <si>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</si>
  <si>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</si>
  <si>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</si>
  <si>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</si>
  <si>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</si>
  <si>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</si>
  <si>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</si>
  <si>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</si>
  <si>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</si>
  <si>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</si>
  <si>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</si>
  <si>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</si>
  <si>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</si>
  <si>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</si>
  <si>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</si>
  <si>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</si>
  <si>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</si>
  <si>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</si>
  <si>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</si>
  <si>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</si>
  <si>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</si>
  <si>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</si>
  <si>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</si>
  <si>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</si>
  <si>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</si>
  <si>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</si>
  <si>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</si>
  <si>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</si>
  <si>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</si>
  <si>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</si>
  <si>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</si>
  <si>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</si>
  <si>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</si>
  <si>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</si>
  <si>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</si>
  <si>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</si>
  <si>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</si>
  <si>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</si>
  <si>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</si>
  <si>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</si>
  <si>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</si>
  <si>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</si>
  <si>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</si>
  <si>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</si>
  <si>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</si>
  <si>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</si>
  <si>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</si>
  <si>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</si>
  <si>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</si>
  <si>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</si>
  <si>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</si>
  <si>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</si>
  <si>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</si>
  <si>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</si>
  <si>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</si>
  <si>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</si>
  <si>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</si>
  <si>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</si>
  <si>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</si>
  <si>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</si>
  <si>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</si>
  <si>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</si>
  <si>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</si>
  <si>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</si>
  <si>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</si>
  <si>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</si>
  <si>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</si>
  <si>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</si>
  <si>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</si>
  <si>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</si>
  <si>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</si>
  <si>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</si>
  <si>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</si>
  <si>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</si>
  <si>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</si>
  <si>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</si>
  <si>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</si>
  <si>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</si>
  <si>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</si>
  <si>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</si>
  <si>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</si>
  <si>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</si>
  <si>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</si>
  <si>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</si>
  <si>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</si>
  <si>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</si>
  <si>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</si>
  <si>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</si>
  <si>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</si>
  <si>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</si>
  <si>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</si>
  <si>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</si>
  <si>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</si>
  <si>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</si>
  <si>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</si>
  <si>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</si>
  <si>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</si>
  <si>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</si>
  <si>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</si>
  <si>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</si>
  <si>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</si>
  <si>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</si>
  <si>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</si>
  <si>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</si>
  <si>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</si>
  <si>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</si>
  <si>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</si>
  <si>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</si>
  <si>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</si>
  <si>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</si>
  <si>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</si>
  <si>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</si>
  <si>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</si>
  <si>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</si>
  <si>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</si>
  <si>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</si>
  <si>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</si>
  <si>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</si>
  <si>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</si>
  <si>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</si>
  <si>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</si>
  <si>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</si>
  <si>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</si>
  <si>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</si>
  <si>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</si>
  <si>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</si>
  <si>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</si>
  <si>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</si>
  <si>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</si>
  <si>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</si>
  <si>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</si>
  <si>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</si>
  <si>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</si>
  <si>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</si>
  <si>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</si>
  <si>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</si>
  <si>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</si>
  <si>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</si>
  <si>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</si>
  <si>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</si>
  <si>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</si>
  <si>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</si>
  <si>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</si>
  <si>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</si>
  <si>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</si>
  <si>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</si>
  <si>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</si>
  <si>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</si>
  <si>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</si>
  <si>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</si>
  <si>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</si>
  <si>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</si>
  <si>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</si>
  <si>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</si>
  <si>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</si>
  <si>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</si>
  <si>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</si>
  <si>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</si>
  <si>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</si>
  <si>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</si>
  <si>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</si>
  <si>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</si>
  <si>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</si>
  <si>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</si>
  <si>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</si>
  <si>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</si>
  <si>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</si>
  <si>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</si>
  <si>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</si>
  <si>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</si>
  <si>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</si>
  <si>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</si>
  <si>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</si>
  <si>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</si>
  <si>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</si>
  <si>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</si>
  <si>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</si>
  <si>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</si>
  <si>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</si>
  <si>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</si>
  <si>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</si>
  <si>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</si>
  <si>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</si>
  <si>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</si>
  <si>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</si>
  <si>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</si>
  <si>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</si>
  <si>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</si>
  <si>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</si>
  <si>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</si>
  <si>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</si>
  <si>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</si>
  <si>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</si>
  <si>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</si>
  <si>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</si>
  <si>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</si>
  <si>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</si>
  <si>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</si>
  <si>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</si>
  <si>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</si>
  <si>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</si>
  <si>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</si>
  <si>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</si>
  <si>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</si>
  <si>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</si>
  <si>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</si>
  <si>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</si>
  <si>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</si>
  <si>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</si>
  <si>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</si>
  <si>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</si>
  <si>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</si>
  <si>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</si>
  <si>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</si>
  <si>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</si>
  <si>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</si>
  <si>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</si>
  <si>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</si>
  <si>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</si>
  <si>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</si>
  <si>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</si>
  <si>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</si>
  <si>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</si>
  <si>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</si>
  <si>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</si>
  <si>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</si>
  <si>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</si>
  <si>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</si>
  <si>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</si>
  <si>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</si>
  <si>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</si>
  <si>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</si>
  <si>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</si>
  <si>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</si>
  <si>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</si>
  <si>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</si>
  <si>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</si>
  <si>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</si>
  <si>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</si>
  <si>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</si>
  <si>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</si>
  <si>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</si>
  <si>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</si>
  <si>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</si>
  <si>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</si>
  <si>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</si>
  <si>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</si>
  <si>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</si>
  <si>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</si>
  <si>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</si>
  <si>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</si>
  <si>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</si>
  <si>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</si>
  <si>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</si>
  <si>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</si>
  <si>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</si>
  <si>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</si>
  <si>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</si>
  <si>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</si>
  <si>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</si>
  <si>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</si>
  <si>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</si>
  <si>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</si>
  <si>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</si>
  <si>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</si>
  <si>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</si>
  <si>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</si>
  <si>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</si>
  <si>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</si>
  <si>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</si>
  <si>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</si>
  <si>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</si>
  <si>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</si>
  <si>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</si>
  <si>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</si>
  <si>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</si>
  <si>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</si>
  <si>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</si>
  <si>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</si>
  <si>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</si>
  <si>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</si>
  <si>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</si>
  <si>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</si>
  <si>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</si>
  <si>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</si>
  <si>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</si>
  <si>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</si>
  <si>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</si>
  <si>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</si>
  <si>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</si>
  <si>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</si>
  <si>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</si>
  <si>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</si>
  <si>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</si>
  <si>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</si>
  <si>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</si>
  <si>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</si>
  <si>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</si>
  <si>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</si>
  <si>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</si>
  <si>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</si>
  <si>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</si>
  <si>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</si>
  <si>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</si>
  <si>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</si>
  <si>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</si>
  <si>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</si>
  <si>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</si>
  <si>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</si>
  <si>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</si>
  <si>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</si>
  <si>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</si>
  <si>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</si>
  <si>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</si>
  <si>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</si>
  <si>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</si>
  <si>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</si>
  <si>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</si>
  <si>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</si>
  <si>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</si>
  <si>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</si>
  <si>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</si>
  <si>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</si>
  <si>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</si>
  <si>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</si>
  <si>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</si>
  <si>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</si>
  <si>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</si>
  <si>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</si>
  <si>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</si>
  <si>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</si>
  <si>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</si>
  <si>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</si>
  <si>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</si>
  <si>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</si>
  <si>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</si>
  <si>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</si>
  <si>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</si>
  <si>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</si>
  <si>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</si>
  <si>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</si>
  <si>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</si>
  <si>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</si>
  <si>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</si>
  <si>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</si>
  <si>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</si>
  <si>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</si>
  <si>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</si>
  <si>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</si>
  <si>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</si>
  <si>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</si>
  <si>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</si>
  <si>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</si>
  <si>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</si>
  <si>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</si>
  <si>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</si>
  <si>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</si>
  <si>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</si>
  <si>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</si>
  <si>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</si>
  <si>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</si>
  <si>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</si>
  <si>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</si>
  <si>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</si>
  <si>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</si>
  <si>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</si>
  <si>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</si>
  <si>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</si>
  <si>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</si>
  <si>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</si>
  <si>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</si>
  <si>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</si>
  <si>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</si>
  <si>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</si>
  <si>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</si>
  <si>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</si>
  <si>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</si>
  <si>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</si>
  <si>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</si>
  <si>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</si>
  <si>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</si>
  <si>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</si>
  <si>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</si>
  <si>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</si>
  <si>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</si>
  <si>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</si>
  <si>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</si>
  <si>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</si>
  <si>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</si>
  <si>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</si>
  <si>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</si>
  <si>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</si>
  <si>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</si>
  <si>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</si>
  <si>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</si>
  <si>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</si>
  <si>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</si>
  <si>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</si>
  <si>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</si>
  <si>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</si>
  <si>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</si>
  <si>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</si>
  <si>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</si>
  <si>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</si>
  <si>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</si>
  <si>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</si>
  <si>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</si>
  <si>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</si>
  <si>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</si>
  <si>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</si>
  <si>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</si>
  <si>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</si>
  <si>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</si>
  <si>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</si>
  <si>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</si>
  <si>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</si>
  <si>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</si>
  <si>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</si>
  <si>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</si>
  <si>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</si>
  <si>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</si>
  <si>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</si>
  <si>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</si>
  <si>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</si>
  <si>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</si>
  <si>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</si>
  <si>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</si>
  <si>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</si>
  <si>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</si>
  <si>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</si>
  <si>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</si>
  <si>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</si>
  <si>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</si>
  <si>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</si>
  <si>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</si>
  <si>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</si>
  <si>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</si>
  <si>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</si>
  <si>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</si>
  <si>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</si>
  <si>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</si>
  <si>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</si>
  <si>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</si>
  <si>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</si>
  <si>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</si>
  <si>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</si>
  <si>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</si>
  <si>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</si>
  <si>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</si>
  <si>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</si>
  <si>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</si>
  <si>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</si>
  <si>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</si>
  <si>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</si>
  <si>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</si>
  <si>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</si>
  <si>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</si>
  <si>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</si>
  <si>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</si>
  <si>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</si>
  <si>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</si>
  <si>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</si>
  <si>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</si>
  <si>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</si>
  <si>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</si>
  <si>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</si>
  <si>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</si>
  <si>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</si>
  <si>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</si>
  <si>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</si>
  <si>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</si>
  <si>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</si>
  <si>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</si>
  <si>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</si>
  <si>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</si>
  <si>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</si>
  <si>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</si>
  <si>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</si>
  <si>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</si>
  <si>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</si>
  <si>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</si>
  <si>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</si>
  <si>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</si>
  <si>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</si>
  <si>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</si>
  <si>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</si>
  <si>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</si>
  <si>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</si>
  <si>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</si>
  <si>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</si>
  <si>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</si>
  <si>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</si>
  <si>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</si>
  <si>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</si>
  <si>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</si>
  <si>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</si>
  <si>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</si>
  <si>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</si>
  <si>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</si>
  <si>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</si>
  <si>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</si>
  <si>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</si>
  <si>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</si>
  <si>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</si>
  <si>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</si>
  <si>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</si>
  <si>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</si>
  <si>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</si>
  <si>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</si>
  <si>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</si>
  <si>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</si>
  <si>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</si>
  <si>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</si>
  <si>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</si>
  <si>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</si>
  <si>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</si>
  <si>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</si>
  <si>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</si>
  <si>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</si>
  <si>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</si>
  <si>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</si>
  <si>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</si>
  <si>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</si>
  <si>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</si>
  <si>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</si>
  <si>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</si>
  <si>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</si>
  <si>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</si>
  <si>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</si>
  <si>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</si>
  <si>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</si>
  <si>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</si>
  <si>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</si>
  <si>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</si>
  <si>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</si>
  <si>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</si>
  <si>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</si>
  <si>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</si>
  <si>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</si>
  <si>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</si>
  <si>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</si>
  <si>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</si>
  <si>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</si>
  <si>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</si>
  <si>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</si>
  <si>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</si>
  <si>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</si>
  <si>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</si>
  <si>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</si>
  <si>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</si>
  <si>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</si>
  <si>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</si>
  <si>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</si>
  <si>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</si>
  <si>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</si>
  <si>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</si>
  <si>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</si>
  <si>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</si>
  <si>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</si>
  <si>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</si>
  <si>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</si>
  <si>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</si>
  <si>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</si>
  <si>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</si>
  <si>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</si>
  <si>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</si>
  <si>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</si>
  <si>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</si>
  <si>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</si>
  <si>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</si>
  <si>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</si>
  <si>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</si>
  <si>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</si>
  <si>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</si>
  <si>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</si>
  <si>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</si>
  <si>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</si>
  <si>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</si>
  <si>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</si>
  <si>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</si>
  <si>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</si>
  <si>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</si>
  <si>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</si>
  <si>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</si>
  <si>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</si>
  <si>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</si>
  <si>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</si>
  <si>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</si>
  <si>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</si>
  <si>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</si>
  <si>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</si>
  <si>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</si>
  <si>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</si>
  <si>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</si>
  <si>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</si>
  <si>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</si>
  <si>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</si>
  <si>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</si>
  <si>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</si>
  <si>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</si>
  <si>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</si>
  <si>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</si>
  <si>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</si>
  <si>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</si>
  <si>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</si>
  <si>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</si>
  <si>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</si>
  <si>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</si>
  <si>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</si>
  <si>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</si>
  <si>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</si>
  <si>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</si>
  <si>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</si>
  <si>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</si>
  <si>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</si>
  <si>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</si>
  <si>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</si>
  <si>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</si>
  <si>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</si>
  <si>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</si>
  <si>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</si>
  <si>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</si>
  <si>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</si>
  <si>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</si>
  <si>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</si>
  <si>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</si>
  <si>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</si>
  <si>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</si>
  <si>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</si>
  <si>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</si>
  <si>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</si>
  <si>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</si>
  <si>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</si>
  <si>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</si>
  <si>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</si>
  <si>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</si>
  <si>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</si>
  <si>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</si>
  <si>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</si>
  <si>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</si>
  <si>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</si>
  <si>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</si>
  <si>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</si>
  <si>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</si>
  <si>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</si>
  <si>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</si>
  <si>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</si>
  <si>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</si>
  <si>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</si>
  <si>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</si>
  <si>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</si>
  <si>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</si>
  <si>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</si>
  <si>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</si>
  <si>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</si>
  <si>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</si>
  <si>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</si>
  <si>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</si>
  <si>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</si>
  <si>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</si>
  <si>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</si>
  <si>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</si>
  <si>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</si>
  <si>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</si>
  <si>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</si>
  <si>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</si>
  <si>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</si>
  <si>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</si>
  <si>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</si>
  <si>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</si>
  <si>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</si>
  <si>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</si>
  <si>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</si>
  <si>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</si>
  <si>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</si>
  <si>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</si>
  <si>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</si>
  <si>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</si>
  <si>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</si>
  <si>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</si>
  <si>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</si>
  <si>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</si>
  <si>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</si>
  <si>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</si>
  <si>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</si>
  <si>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</si>
  <si>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</si>
  <si>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</si>
  <si>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</si>
  <si>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</si>
  <si>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</si>
  <si>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</si>
  <si>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</si>
  <si>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</si>
  <si>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</si>
  <si>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</si>
  <si>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</si>
  <si>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</si>
  <si>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</si>
  <si>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</si>
  <si>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</si>
  <si>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</si>
  <si>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</si>
  <si>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</si>
  <si>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</si>
  <si>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</si>
  <si>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</si>
  <si>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</si>
  <si>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</si>
  <si>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</si>
  <si>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</si>
  <si>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</si>
  <si>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</si>
  <si>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</si>
  <si>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</si>
  <si>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</si>
  <si>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</si>
  <si>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</si>
  <si>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</si>
  <si>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</si>
  <si>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</si>
  <si>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</si>
  <si>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</si>
  <si>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</si>
  <si>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</si>
  <si>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</si>
  <si>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</si>
  <si>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</si>
  <si>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</si>
  <si>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</si>
  <si>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</si>
  <si>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</si>
  <si>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</si>
  <si>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</si>
  <si>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</si>
  <si>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</si>
  <si>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</si>
  <si>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</si>
  <si>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</si>
  <si>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</si>
  <si>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</si>
  <si>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</si>
  <si>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</si>
  <si>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</si>
  <si>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</si>
  <si>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</si>
  <si>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</si>
  <si>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</si>
  <si>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</si>
  <si>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</si>
  <si>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</si>
  <si>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</si>
  <si>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</si>
  <si>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</si>
  <si>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</si>
  <si>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</si>
  <si>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</si>
  <si>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</si>
  <si>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</si>
  <si>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</si>
  <si>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</si>
  <si>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</si>
  <si>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</si>
  <si>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</si>
  <si>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</si>
  <si>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</si>
  <si>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</si>
  <si>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</si>
  <si>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</si>
  <si>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</si>
  <si>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</si>
  <si>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</si>
  <si>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</si>
  <si>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</si>
  <si>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</si>
  <si>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</si>
  <si>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</si>
  <si>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</si>
  <si>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</si>
  <si>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</si>
  <si>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</si>
  <si>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</si>
  <si>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</si>
  <si>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</si>
  <si>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</si>
  <si>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</si>
  <si>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</si>
  <si>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</si>
  <si>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</si>
  <si>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</si>
  <si>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</si>
  <si>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</si>
  <si>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</si>
  <si>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</si>
  <si>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</si>
  <si>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</si>
  <si>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</si>
  <si>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</si>
  <si>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</si>
  <si>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</si>
  <si>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</si>
  <si>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</si>
  <si>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</si>
  <si>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</si>
  <si>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</si>
  <si>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</si>
  <si>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</si>
  <si>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</si>
  <si>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</si>
  <si>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</si>
  <si>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</si>
  <si>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</si>
  <si>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</si>
  <si>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</si>
  <si>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</si>
  <si>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</si>
  <si>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</si>
  <si>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</si>
  <si>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</si>
  <si>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</si>
  <si>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</si>
  <si>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</si>
  <si>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</si>
  <si>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</si>
  <si>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</si>
  <si>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</si>
  <si>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</si>
  <si>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</si>
  <si>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</si>
  <si>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</si>
  <si>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</si>
  <si>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</si>
  <si>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</si>
  <si>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</si>
  <si>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</si>
  <si>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</si>
  <si>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</si>
  <si>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</si>
  <si>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</si>
  <si>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</si>
  <si>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</si>
  <si>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</si>
  <si>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</si>
  <si>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</si>
  <si>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</si>
  <si>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</si>
  <si>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</si>
  <si>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</si>
  <si>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</si>
  <si>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</si>
  <si>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</si>
  <si>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</si>
  <si>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</si>
  <si>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</si>
  <si>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</si>
  <si>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</si>
  <si>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</si>
  <si>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</si>
  <si>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</si>
  <si>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</si>
  <si>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</si>
  <si>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</si>
  <si>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</si>
  <si>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</si>
  <si>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</si>
  <si>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</si>
  <si>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</si>
  <si>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</si>
  <si>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</si>
  <si>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</si>
  <si>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</si>
  <si>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</si>
  <si>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</si>
  <si>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</si>
  <si>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</si>
  <si>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</si>
  <si>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</si>
  <si>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</si>
  <si>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</si>
  <si>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</si>
  <si>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</si>
  <si>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</si>
  <si>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</si>
  <si>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</si>
  <si>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</si>
  <si>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</si>
  <si>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</si>
  <si>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</si>
  <si>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</si>
  <si>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</si>
  <si>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</si>
  <si>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</si>
  <si>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</si>
  <si>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</si>
  <si>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</si>
  <si>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</si>
  <si>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</si>
  <si>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</si>
  <si>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</si>
  <si>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</si>
  <si>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</si>
  <si>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</si>
  <si>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</si>
  <si>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</si>
  <si>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</si>
  <si>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</si>
  <si>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</si>
  <si>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</si>
  <si>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</si>
  <si>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</si>
  <si>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</si>
  <si>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</si>
  <si>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</si>
  <si>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</si>
  <si>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</si>
  <si>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</si>
  <si>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</si>
  <si>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</si>
  <si>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</si>
  <si>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</si>
  <si>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</si>
  <si>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</si>
  <si>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</si>
  <si>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</si>
  <si>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</si>
  <si>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</si>
  <si>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</si>
  <si>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</si>
  <si>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</si>
  <si>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</si>
  <si>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</si>
  <si>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</si>
  <si>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</si>
  <si>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</si>
  <si>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</si>
  <si>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</si>
  <si>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</si>
  <si>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</si>
  <si>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</si>
  <si>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</si>
  <si>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</si>
  <si>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</si>
  <si>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</si>
  <si>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</si>
  <si>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</si>
  <si>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</si>
  <si>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</si>
  <si>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</si>
  <si>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</si>
  <si>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</si>
  <si>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</si>
  <si>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</si>
  <si>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</si>
  <si>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</si>
  <si>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</si>
  <si>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</si>
  <si>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</si>
  <si>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</si>
  <si>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</si>
  <si>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</si>
  <si>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</si>
  <si>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</si>
  <si>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</si>
  <si>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</si>
  <si>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</si>
  <si>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</si>
  <si>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</si>
  <si>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</si>
  <si>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</si>
  <si>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</si>
  <si>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</si>
  <si>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</si>
  <si>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</si>
  <si>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</si>
  <si>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</si>
  <si>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</si>
  <si>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</si>
  <si>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</si>
  <si>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</si>
  <si>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</si>
  <si>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</si>
  <si>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</si>
  <si>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</si>
  <si>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</si>
  <si>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</si>
  <si>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</si>
  <si>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</si>
  <si>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</si>
  <si>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</si>
  <si>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</si>
  <si>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</si>
  <si>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</si>
  <si>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</si>
  <si>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</si>
  <si>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</si>
  <si>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</si>
  <si>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</si>
  <si>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</si>
  <si>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</si>
  <si>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</si>
  <si>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</si>
  <si>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</si>
  <si>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</si>
  <si>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</si>
  <si>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</si>
  <si>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</si>
  <si>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</si>
  <si>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</si>
  <si>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</si>
  <si>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</si>
  <si>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</si>
  <si>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</si>
  <si>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</si>
  <si>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</si>
  <si>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</si>
  <si>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</si>
  <si>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</si>
  <si>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</si>
  <si>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</si>
  <si>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</si>
  <si>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</si>
  <si>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</si>
  <si>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</si>
  <si>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</si>
  <si>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</si>
  <si>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</si>
  <si>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</si>
  <si>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</si>
  <si>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</si>
  <si>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</si>
  <si>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</si>
  <si>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</si>
  <si>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</si>
  <si>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</si>
  <si>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</si>
  <si>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</si>
  <si>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</si>
  <si>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</si>
  <si>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</si>
  <si>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</si>
  <si>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</si>
  <si>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</si>
  <si>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</si>
  <si>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</si>
  <si>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</si>
  <si>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</si>
  <si>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</si>
  <si>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</si>
  <si>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</si>
  <si>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</si>
  <si>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</si>
  <si>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</si>
  <si>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</si>
  <si>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</si>
  <si>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</si>
  <si>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</si>
  <si>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</si>
  <si>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</si>
  <si>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</si>
  <si>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</si>
  <si>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</si>
  <si>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</si>
  <si>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</si>
  <si>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</si>
  <si>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</si>
  <si>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</si>
  <si>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</si>
  <si>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</si>
  <si>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</si>
  <si>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</si>
  <si>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</si>
  <si>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</si>
  <si>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</si>
  <si>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</si>
  <si>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</si>
  <si>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</si>
  <si>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</si>
  <si>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</si>
  <si>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</si>
  <si>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</si>
  <si>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</si>
  <si>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</si>
  <si>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</si>
  <si>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</si>
  <si>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</si>
  <si>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</si>
  <si>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</si>
  <si>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</si>
  <si>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</si>
  <si>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</si>
  <si>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</si>
  <si>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</si>
  <si>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</si>
  <si>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</si>
  <si>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</si>
  <si>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</si>
  <si>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</si>
  <si>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</si>
  <si>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</si>
  <si>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</si>
  <si>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</si>
  <si>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</si>
  <si>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</si>
  <si>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</si>
  <si>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</si>
  <si>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</si>
  <si>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</si>
  <si>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</si>
  <si>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</si>
  <si>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</si>
  <si>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</si>
  <si>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</si>
  <si>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</si>
  <si>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</si>
  <si>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</si>
  <si>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</si>
  <si>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</si>
  <si>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</si>
  <si>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</si>
  <si>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</si>
  <si>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</si>
  <si>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</si>
  <si>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</si>
  <si>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</si>
  <si>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</si>
  <si>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</si>
  <si>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</si>
  <si>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</si>
  <si>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</si>
  <si>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</si>
  <si>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</si>
  <si>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</si>
  <si>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</si>
  <si>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</si>
  <si>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</si>
  <si>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</si>
  <si>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</si>
  <si>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</si>
  <si>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</si>
  <si>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</si>
  <si>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</si>
  <si>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</si>
  <si>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</si>
  <si>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</si>
  <si>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</si>
  <si>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</si>
  <si>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</si>
  <si>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</si>
  <si>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</si>
  <si>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</si>
  <si>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</si>
  <si>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</si>
  <si>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</si>
  <si>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</si>
  <si>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</si>
  <si>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</si>
  <si>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</si>
  <si>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</si>
  <si>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</si>
  <si>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</si>
  <si>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</si>
  <si>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</si>
  <si>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</si>
  <si>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</si>
  <si>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</si>
  <si>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</si>
  <si>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</si>
  <si>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</si>
  <si>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</si>
  <si>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</si>
  <si>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</si>
  <si>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</si>
  <si>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</si>
  <si>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</si>
  <si>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</si>
  <si>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</si>
  <si>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</si>
  <si>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</si>
  <si>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</si>
  <si>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</si>
  <si>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</si>
  <si>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</si>
  <si>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</si>
  <si>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</si>
  <si>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</si>
  <si>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</si>
  <si>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</si>
  <si>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</si>
  <si>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</si>
  <si>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</si>
  <si>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</si>
  <si>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</si>
  <si>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</si>
  <si>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</si>
  <si>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</si>
  <si>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</si>
  <si>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</si>
  <si>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</si>
  <si>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</si>
  <si>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</si>
  <si>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</si>
  <si>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</si>
  <si>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</si>
  <si>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</si>
  <si>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</si>
  <si>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</si>
  <si>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</si>
  <si>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</si>
  <si>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</si>
  <si>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</si>
  <si>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</si>
  <si>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</si>
  <si>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</si>
  <si>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</si>
  <si>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</si>
  <si>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</si>
  <si>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</si>
  <si>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</si>
  <si>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</si>
  <si>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</si>
  <si>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</si>
  <si>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</si>
  <si>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</si>
  <si>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</si>
  <si>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</si>
  <si>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</si>
  <si>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</si>
  <si>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</si>
  <si>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</si>
  <si>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</si>
  <si>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</si>
  <si>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</si>
  <si>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</si>
  <si>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</si>
  <si>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</si>
  <si>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</si>
  <si>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</si>
  <si>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</si>
  <si>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</si>
  <si>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</si>
  <si>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</si>
  <si>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</si>
  <si>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</si>
  <si>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</si>
  <si>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</si>
  <si>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</si>
  <si>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</si>
  <si>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</si>
  <si>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</si>
  <si>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</si>
  <si>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</si>
  <si>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</si>
  <si>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</si>
  <si>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</si>
  <si>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</si>
  <si>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</si>
  <si>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</si>
  <si>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</si>
  <si>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</si>
  <si>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</si>
  <si>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</si>
  <si>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</si>
  <si>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</si>
  <si>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</si>
  <si>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</si>
  <si>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</si>
  <si>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</si>
  <si>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</si>
  <si>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</si>
  <si>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</si>
  <si>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</si>
  <si>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</si>
  <si>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</si>
  <si>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</si>
  <si>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</si>
  <si>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</si>
  <si>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</si>
  <si>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</si>
  <si>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</si>
  <si>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</si>
  <si>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</si>
  <si>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</si>
  <si>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</si>
  <si>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</si>
  <si>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</si>
  <si>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</si>
  <si>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</si>
  <si>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</si>
  <si>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</si>
  <si>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</si>
  <si>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</si>
  <si>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</si>
  <si>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</si>
  <si>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</si>
  <si>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</si>
  <si>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</si>
  <si>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</si>
  <si>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</si>
  <si>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</si>
  <si>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</si>
  <si>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</si>
  <si>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</si>
  <si>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</si>
  <si>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</si>
  <si>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</si>
  <si>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</si>
  <si>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</si>
  <si>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</si>
  <si>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</si>
  <si>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</si>
  <si>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</si>
  <si>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</si>
  <si>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</si>
  <si>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</si>
  <si>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</si>
  <si>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</si>
  <si>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</si>
  <si>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</si>
  <si>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</si>
  <si>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</si>
  <si>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</si>
  <si>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</si>
  <si>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</si>
  <si>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</si>
  <si>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</si>
  <si>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</si>
  <si>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</si>
  <si>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</si>
  <si>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</si>
  <si>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</si>
  <si>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</si>
  <si>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</si>
  <si>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</si>
  <si>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</si>
  <si>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</si>
  <si>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</si>
  <si>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</si>
  <si>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</si>
  <si>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</si>
  <si>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</si>
  <si>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</si>
  <si>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</si>
  <si>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</si>
  <si>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</si>
  <si>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</si>
  <si>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</si>
  <si>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</si>
  <si>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</si>
  <si>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</si>
  <si>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</si>
  <si>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</si>
  <si>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</si>
  <si>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</si>
  <si>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</si>
  <si>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</si>
  <si>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</si>
  <si>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</si>
  <si>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</si>
  <si>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</si>
  <si>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</si>
  <si>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</si>
  <si>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</si>
  <si>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</si>
  <si>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</si>
  <si>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</si>
  <si>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</si>
  <si>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</si>
  <si>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</si>
  <si>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</si>
  <si>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</si>
  <si>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</si>
  <si>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</si>
  <si>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</si>
  <si>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</si>
  <si>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</si>
  <si>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</si>
  <si>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</si>
  <si>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</si>
  <si>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</si>
  <si>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</si>
  <si>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</si>
  <si>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</si>
  <si>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</si>
  <si>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</si>
  <si>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</si>
  <si>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</si>
  <si>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</si>
  <si>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</si>
  <si>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</si>
  <si>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</si>
  <si>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</si>
  <si>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</si>
  <si>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</si>
  <si>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</si>
  <si>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</si>
  <si>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</si>
  <si>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</si>
  <si>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</si>
  <si>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</si>
  <si>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</si>
  <si>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</si>
  <si>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</si>
  <si>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</si>
  <si>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</si>
  <si>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</si>
  <si>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</si>
  <si>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</si>
  <si>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</si>
  <si>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</si>
  <si>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</si>
  <si>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</si>
  <si>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</si>
  <si>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</si>
  <si>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</si>
  <si>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</si>
  <si>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</si>
  <si>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</si>
  <si>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</si>
  <si>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</si>
  <si>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</si>
  <si>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</si>
  <si>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</si>
  <si>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</si>
  <si>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</si>
  <si>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</si>
  <si>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</si>
  <si>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</si>
  <si>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</si>
  <si>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</si>
  <si>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</si>
  <si>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</si>
  <si>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</si>
  <si>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</si>
  <si>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</si>
  <si>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</si>
  <si>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</si>
  <si>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</si>
  <si>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</si>
  <si>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</si>
  <si>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</si>
  <si>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</si>
  <si>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</si>
  <si>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</si>
  <si>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</si>
  <si>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</si>
  <si>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</si>
  <si>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</si>
  <si>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</si>
  <si>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</si>
  <si>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</si>
  <si>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</si>
  <si>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</si>
  <si>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</si>
  <si>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</si>
  <si>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</si>
  <si>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</si>
  <si>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</si>
  <si>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</si>
  <si>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</si>
  <si>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</si>
  <si>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</si>
  <si>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</si>
  <si>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</si>
  <si>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</si>
  <si>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</si>
  <si>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</si>
  <si>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</si>
  <si>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</si>
  <si>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</si>
  <si>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</si>
  <si>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</si>
  <si>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</si>
  <si>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</si>
  <si>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</si>
  <si>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</si>
  <si>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</si>
  <si>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</si>
  <si>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</si>
  <si>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</si>
  <si>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</si>
  <si>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</si>
  <si>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</si>
  <si>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</si>
  <si>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</si>
  <si>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</si>
  <si>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</si>
  <si>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</si>
  <si>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</si>
  <si>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</si>
  <si>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</si>
  <si>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</si>
  <si>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</si>
  <si>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</si>
  <si>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</si>
  <si>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</si>
  <si>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</si>
  <si>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</si>
  <si>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</si>
  <si>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</si>
  <si>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</si>
  <si>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</si>
  <si>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</si>
  <si>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</si>
  <si>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</si>
  <si>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</si>
  <si>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</si>
  <si>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</si>
  <si>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</si>
  <si>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</si>
  <si>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</si>
  <si>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</si>
  <si>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</si>
  <si>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</si>
  <si>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</si>
  <si>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</si>
  <si>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</si>
  <si>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</si>
  <si>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</si>
  <si>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</si>
  <si>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</si>
  <si>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</si>
  <si>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</si>
  <si>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</si>
  <si>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</si>
  <si>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</si>
  <si>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</si>
  <si>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</si>
  <si>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</si>
  <si>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</si>
  <si>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</si>
  <si>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</si>
  <si>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</si>
  <si>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</si>
  <si>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</si>
  <si>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</si>
  <si>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</si>
  <si>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</si>
  <si>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</si>
  <si>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</si>
  <si>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</si>
  <si>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</si>
  <si>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</si>
  <si>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</si>
  <si>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</si>
  <si>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</si>
  <si>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</si>
  <si>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</si>
  <si>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</si>
  <si>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</si>
  <si>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</si>
  <si>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</si>
  <si>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</si>
  <si>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</si>
  <si>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</si>
  <si>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</si>
  <si>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</si>
  <si>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</si>
  <si>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</si>
  <si>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</si>
  <si>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</si>
  <si>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</si>
  <si>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</si>
  <si>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</si>
  <si>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</si>
  <si>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</si>
  <si>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</si>
  <si>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</si>
  <si>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</si>
  <si>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</si>
  <si>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</si>
  <si>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</si>
  <si>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</si>
  <si>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</si>
  <si>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</si>
  <si>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</si>
  <si>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</si>
  <si>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</si>
  <si>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</si>
  <si>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</si>
  <si>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</si>
  <si>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</si>
  <si>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</si>
  <si>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</si>
  <si>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</si>
  <si>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</si>
  <si>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</si>
  <si>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</si>
  <si>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</si>
  <si>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</si>
  <si>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</si>
  <si>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</si>
  <si>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</si>
  <si>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</si>
  <si>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</si>
  <si>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</si>
  <si>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</si>
  <si>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</si>
  <si>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</si>
  <si>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</si>
  <si>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</si>
  <si>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</si>
  <si>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</si>
  <si>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</si>
  <si>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</si>
  <si>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</si>
  <si>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</si>
  <si>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</si>
  <si>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</si>
  <si>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</si>
  <si>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</si>
  <si>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</si>
  <si>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</si>
  <si>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</si>
  <si>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</si>
  <si>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</si>
  <si>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</si>
  <si>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</si>
  <si>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</si>
  <si>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</si>
  <si>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</si>
  <si>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</si>
  <si>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</si>
  <si>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</si>
  <si>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</si>
  <si>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</si>
  <si>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</si>
  <si>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</si>
  <si>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</si>
  <si>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</si>
  <si>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</si>
  <si>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</si>
  <si>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</si>
  <si>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</si>
  <si>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</si>
  <si>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</si>
  <si>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</si>
  <si>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</si>
  <si>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</si>
  <si>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</si>
  <si>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</si>
  <si>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</si>
  <si>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</si>
  <si>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</si>
  <si>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</si>
  <si>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</si>
  <si>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</si>
  <si>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</si>
  <si>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</si>
  <si>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</si>
  <si>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</si>
  <si>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</si>
  <si>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</si>
  <si>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</si>
  <si>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</si>
  <si>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</si>
  <si>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</si>
  <si>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</si>
  <si>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</si>
  <si>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</si>
  <si>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</si>
  <si>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</si>
  <si>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</si>
  <si>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</si>
  <si>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</si>
  <si>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</si>
  <si>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</si>
  <si>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</si>
  <si>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</si>
  <si>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</si>
  <si>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</si>
  <si>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</si>
  <si>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</si>
  <si>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</si>
  <si>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</si>
  <si>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</si>
  <si>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</si>
  <si>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</si>
  <si>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</si>
  <si>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</si>
  <si>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</si>
  <si>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</si>
  <si>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</si>
  <si>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</si>
  <si>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</si>
  <si>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</si>
  <si>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</si>
  <si>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</si>
  <si>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</si>
  <si>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</si>
  <si>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</si>
  <si>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</si>
  <si>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</si>
  <si>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</si>
  <si>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</si>
  <si>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</si>
  <si>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</si>
  <si>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</si>
  <si>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</si>
  <si>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</si>
  <si>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</si>
  <si>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</si>
  <si>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</si>
  <si>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</si>
  <si>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</si>
  <si>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</si>
  <si>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</si>
  <si>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</si>
  <si>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</si>
  <si>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</si>
  <si>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</si>
  <si>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</si>
  <si>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</si>
  <si>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</si>
  <si>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</si>
  <si>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</si>
  <si>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</si>
  <si>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</si>
  <si>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</si>
  <si>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</si>
  <si>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</si>
  <si>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</si>
  <si>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</si>
  <si>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</si>
  <si>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</si>
  <si>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</si>
  <si>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</si>
  <si>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</si>
  <si>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</si>
  <si>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</si>
  <si>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</si>
  <si>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</si>
  <si>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</si>
  <si>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</si>
  <si>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</si>
  <si>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</si>
  <si>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</si>
  <si>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</si>
  <si>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</si>
  <si>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</si>
  <si>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</si>
  <si>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</si>
  <si>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</si>
  <si>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</si>
  <si>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</si>
  <si>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</si>
  <si>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</si>
  <si>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</si>
  <si>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</si>
  <si>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</si>
  <si>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</si>
  <si>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</si>
  <si>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</si>
  <si>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</si>
  <si>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</si>
  <si>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</si>
  <si>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</si>
  <si>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</si>
  <si>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</si>
  <si>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</si>
  <si>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</si>
  <si>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</si>
  <si>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</si>
  <si>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</si>
  <si>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</si>
  <si>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</si>
  <si>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</si>
  <si>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</si>
  <si>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</si>
  <si>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</si>
  <si>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</si>
  <si>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</si>
  <si>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</si>
  <si>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</si>
  <si>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</si>
  <si>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</si>
  <si>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</si>
  <si>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</si>
  <si>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</si>
  <si>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</si>
  <si>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</si>
  <si>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</si>
  <si>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</si>
  <si>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</si>
  <si>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</si>
  <si>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</si>
  <si>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</si>
  <si>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</si>
  <si>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</si>
  <si>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</si>
  <si>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</si>
  <si>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</si>
  <si>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</si>
  <si>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</si>
  <si>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</si>
  <si>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</si>
  <si>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</si>
  <si>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</si>
  <si>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</si>
  <si>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</si>
  <si>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</si>
  <si>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</si>
  <si>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</si>
  <si>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</si>
  <si>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</si>
  <si>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</si>
  <si>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</si>
  <si>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</si>
  <si>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</si>
  <si>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</si>
  <si>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</si>
  <si>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</si>
  <si>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</si>
  <si>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</si>
  <si>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</si>
  <si>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</si>
  <si>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</si>
  <si>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</si>
  <si>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</si>
  <si>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</si>
  <si>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</si>
  <si>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</si>
  <si>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</si>
  <si>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</si>
  <si>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</si>
  <si>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</si>
  <si>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</si>
  <si>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</si>
  <si>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</si>
  <si>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</si>
  <si>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</si>
  <si>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</si>
  <si>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</si>
  <si>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</si>
  <si>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</si>
  <si>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</si>
  <si>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</si>
  <si>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</si>
  <si>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</si>
  <si>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</si>
  <si>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</si>
  <si>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</si>
  <si>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</si>
  <si>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</si>
  <si>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</si>
  <si>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</si>
  <si>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</si>
  <si>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</si>
  <si>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</si>
  <si>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</si>
  <si>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</si>
  <si>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</si>
  <si>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</si>
  <si>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</si>
  <si>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</si>
  <si>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</si>
  <si>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</si>
  <si>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</si>
  <si>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</si>
  <si>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</si>
  <si>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</si>
  <si>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</si>
  <si>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</si>
  <si>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</si>
  <si>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</si>
  <si>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</si>
  <si>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</si>
  <si>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</si>
  <si>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</si>
  <si>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</si>
  <si>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</si>
  <si>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</si>
  <si>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</si>
  <si>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</si>
  <si>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</si>
  <si>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</si>
  <si>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</si>
  <si>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</si>
  <si>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</si>
  <si>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</si>
  <si>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</si>
  <si>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</si>
  <si>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</si>
  <si>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</si>
  <si>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</si>
  <si>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</si>
  <si>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</si>
  <si>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</si>
  <si>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</si>
  <si>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</si>
  <si>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</si>
  <si>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</si>
  <si>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</si>
  <si>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</si>
  <si>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</si>
  <si>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</si>
  <si>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</si>
  <si>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</si>
  <si>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</si>
  <si>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</si>
  <si>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</si>
  <si>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</si>
  <si>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</si>
  <si>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</si>
  <si>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</si>
  <si>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</si>
  <si>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</si>
  <si>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</si>
  <si>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</si>
  <si>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</si>
  <si>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</si>
  <si>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</si>
  <si>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</si>
  <si>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</si>
  <si>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</si>
  <si>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</si>
  <si>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</si>
  <si>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</si>
  <si>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</si>
  <si>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</si>
  <si>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</si>
  <si>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</si>
  <si>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</si>
  <si>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</si>
  <si>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</si>
  <si>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</si>
  <si>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</si>
  <si>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</si>
  <si>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</si>
  <si>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</si>
  <si>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</si>
  <si>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</si>
  <si>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</si>
  <si>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</si>
  <si>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</si>
  <si>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</si>
  <si>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</si>
  <si>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</si>
  <si>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</si>
  <si>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</si>
  <si>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</si>
  <si>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</si>
  <si>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</si>
  <si>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</si>
  <si>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</si>
  <si>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</si>
  <si>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</si>
  <si>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</si>
  <si>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</si>
  <si>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</si>
  <si>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</si>
  <si>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</si>
  <si>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</si>
  <si>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</si>
  <si>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</si>
  <si>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</si>
  <si>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</si>
  <si>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</si>
  <si>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</si>
  <si>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</si>
  <si>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</si>
  <si>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</si>
  <si>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</si>
  <si>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</si>
  <si>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</si>
  <si>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</si>
  <si>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</si>
  <si>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</si>
  <si>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</si>
  <si>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</si>
  <si>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</si>
  <si>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</si>
  <si>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</si>
  <si>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</si>
  <si>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</si>
  <si>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</si>
  <si>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</si>
  <si>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</si>
  <si>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</si>
  <si>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</si>
  <si>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</si>
  <si>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</si>
  <si>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</si>
  <si>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</si>
  <si>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</si>
  <si>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</si>
  <si>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</si>
  <si>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</si>
  <si>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</si>
  <si>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</si>
  <si>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</si>
  <si>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</si>
  <si>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</si>
  <si>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</si>
  <si>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</si>
  <si>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</si>
  <si>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</si>
  <si>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</si>
  <si>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</si>
  <si>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</si>
  <si>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</si>
  <si>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</si>
  <si>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</si>
  <si>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</si>
  <si>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</si>
  <si>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</si>
  <si>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</si>
  <si>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</si>
  <si>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</si>
  <si>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</si>
  <si>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</si>
  <si>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</si>
  <si>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</si>
  <si>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</si>
  <si>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</si>
  <si>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</si>
  <si>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</si>
  <si>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</si>
  <si>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</si>
  <si>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</si>
  <si>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</si>
  <si>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</si>
  <si>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</si>
  <si>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</si>
  <si>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</si>
  <si>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</si>
  <si>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</si>
  <si>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</si>
  <si>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</si>
  <si>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</si>
  <si>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</si>
  <si>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</si>
  <si>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</si>
  <si>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</si>
  <si>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</si>
  <si>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</si>
  <si>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</si>
  <si>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</si>
  <si>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</si>
  <si>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</si>
  <si>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</si>
  <si>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</si>
  <si>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</si>
  <si>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</si>
  <si>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</si>
  <si>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</si>
  <si>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</si>
  <si>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</si>
  <si>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</si>
  <si>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</si>
  <si>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</si>
  <si>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</si>
  <si>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</si>
  <si>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</si>
  <si>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</si>
  <si>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</si>
  <si>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</si>
  <si>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</si>
  <si>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</si>
  <si>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</si>
  <si>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</si>
  <si>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</si>
  <si>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</si>
  <si>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</si>
  <si>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</si>
  <si>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</si>
  <si>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</si>
  <si>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</si>
  <si>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</si>
  <si>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</si>
  <si>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</si>
  <si>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</si>
  <si>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</si>
  <si>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</si>
  <si>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</si>
  <si>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</si>
  <si>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</si>
  <si>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</si>
  <si>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</si>
  <si>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</si>
  <si>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</si>
  <si>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</si>
  <si>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</si>
  <si>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</si>
  <si>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</si>
  <si>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</si>
  <si>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</si>
  <si>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</si>
  <si>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</si>
  <si>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</si>
  <si>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</si>
  <si>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</si>
  <si>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</si>
  <si>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</si>
  <si>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</si>
  <si>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</si>
  <si>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</si>
  <si>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</si>
  <si>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</si>
  <si>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</si>
  <si>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</si>
  <si>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</si>
  <si>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</si>
  <si>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</si>
  <si>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</si>
  <si>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</si>
  <si>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</si>
  <si>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</si>
  <si>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</si>
  <si>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</si>
  <si>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</si>
  <si>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</si>
  <si>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</si>
  <si>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</si>
  <si>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</si>
  <si>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</si>
  <si>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</si>
  <si>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</si>
  <si>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</si>
  <si>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</si>
  <si>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</si>
  <si>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</si>
  <si>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</si>
  <si>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</si>
  <si>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</si>
  <si>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</si>
  <si>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</si>
  <si>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</si>
  <si>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</si>
  <si>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</si>
  <si>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</si>
  <si>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</si>
  <si>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</si>
  <si>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</si>
  <si>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</si>
  <si>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</si>
  <si>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</si>
  <si>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</si>
  <si>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</si>
  <si>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</si>
  <si>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</si>
  <si>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</si>
  <si>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</si>
  <si>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</si>
  <si>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</si>
  <si>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</si>
  <si>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</si>
  <si>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</si>
  <si>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</si>
  <si>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</si>
  <si>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</si>
  <si>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</si>
  <si>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</si>
  <si>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</si>
  <si>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</si>
  <si>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</si>
  <si>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</si>
  <si>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</si>
  <si>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</si>
  <si>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</si>
  <si>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</si>
  <si>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</si>
  <si>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</si>
  <si>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</si>
  <si>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</si>
  <si>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</si>
  <si>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</si>
  <si>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</si>
  <si>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</si>
  <si>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</si>
  <si>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</si>
  <si>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</si>
  <si>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</si>
  <si>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</si>
  <si>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</si>
  <si>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</si>
  <si>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</si>
  <si>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</si>
  <si>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</si>
  <si>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</si>
  <si>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</si>
  <si>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</si>
  <si>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</si>
  <si>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</si>
  <si>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</si>
  <si>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</si>
  <si>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</si>
  <si>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</si>
  <si>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</si>
  <si>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</si>
  <si>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</si>
  <si>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</si>
  <si>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</si>
  <si>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</si>
  <si>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</si>
  <si>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</si>
  <si>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</si>
  <si>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</si>
  <si>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</si>
  <si>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</si>
  <si>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</si>
  <si>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</si>
  <si>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</si>
  <si>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</si>
  <si>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</si>
  <si>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</si>
  <si>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</si>
  <si>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</si>
  <si>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</si>
  <si>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</si>
  <si>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</si>
  <si>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</si>
  <si>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</si>
  <si>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</si>
  <si>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</si>
  <si>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</si>
  <si>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</si>
  <si>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</si>
  <si>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</si>
  <si>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</si>
  <si>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</si>
  <si>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</si>
  <si>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</si>
  <si>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</si>
  <si>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</si>
  <si>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</si>
  <si>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</si>
  <si>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</si>
  <si>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</si>
  <si>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</si>
  <si>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</si>
  <si>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</si>
  <si>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</si>
  <si>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</si>
  <si>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</si>
  <si>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</si>
  <si>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</si>
  <si>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</si>
  <si>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</si>
  <si>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</si>
  <si>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</si>
  <si>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</si>
  <si>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</si>
  <si>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</si>
  <si>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</si>
  <si>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</si>
  <si>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</si>
  <si>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</si>
  <si>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</si>
  <si>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</si>
  <si>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</si>
  <si>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</si>
  <si>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</si>
  <si>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</si>
  <si>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</si>
  <si>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</si>
  <si>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</si>
  <si>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</si>
  <si>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</si>
  <si>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</si>
  <si>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</si>
  <si>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</si>
  <si>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</si>
  <si>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</si>
  <si>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</si>
  <si>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</si>
  <si>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</si>
  <si>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</si>
  <si>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</si>
  <si>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</si>
  <si>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</si>
  <si>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</si>
  <si>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</si>
  <si>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</si>
  <si>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</si>
  <si>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</si>
  <si>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</si>
  <si>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</si>
  <si>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</si>
  <si>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</si>
  <si>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</si>
  <si>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</si>
  <si>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</si>
  <si>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</si>
  <si>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</si>
  <si>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</si>
  <si>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</si>
  <si>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</si>
  <si>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</si>
  <si>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</si>
  <si>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</si>
  <si>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</si>
  <si>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</si>
  <si>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</si>
  <si>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</si>
  <si>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</si>
  <si>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</si>
  <si>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</si>
  <si>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</si>
  <si>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</si>
  <si>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</si>
  <si>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</si>
  <si>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</si>
  <si>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</si>
  <si>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</si>
  <si>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</si>
  <si>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</si>
  <si>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</si>
  <si>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</si>
  <si>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</si>
  <si>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</si>
  <si>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</si>
  <si>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</si>
  <si>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</si>
  <si>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</si>
  <si>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</si>
  <si>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</si>
  <si>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</si>
  <si>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</si>
  <si>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</si>
  <si>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</si>
  <si>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</si>
  <si>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</si>
  <si>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</si>
  <si>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</si>
  <si>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</si>
  <si>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</si>
  <si>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</si>
  <si>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</si>
  <si>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</si>
  <si>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</si>
  <si>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</si>
  <si>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</si>
  <si>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</si>
  <si>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</si>
  <si>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</si>
  <si>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</si>
  <si>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</si>
  <si>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</si>
  <si>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</si>
  <si>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</si>
  <si>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</si>
  <si>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</si>
  <si>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</si>
  <si>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</si>
  <si>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</si>
  <si>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</si>
  <si>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</si>
  <si>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</si>
  <si>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</si>
  <si>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</si>
  <si>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</si>
  <si>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</si>
  <si>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</si>
  <si>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</si>
  <si>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</si>
  <si>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</si>
  <si>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</si>
  <si>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</si>
  <si>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</si>
  <si>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</si>
  <si>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</si>
  <si>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</si>
  <si>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</si>
  <si>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</si>
  <si>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</si>
  <si>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</si>
  <si>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</si>
  <si>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</si>
  <si>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</si>
  <si>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</si>
  <si>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</si>
  <si>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</si>
  <si>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</si>
  <si>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</si>
  <si>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</si>
  <si>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</si>
  <si>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</si>
  <si>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</si>
  <si>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</si>
  <si>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</si>
  <si>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</si>
  <si>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</si>
  <si>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</si>
  <si>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</si>
  <si>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</si>
  <si>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</si>
  <si>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</si>
  <si>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</si>
  <si>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</si>
  <si>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</si>
  <si>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</si>
  <si>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</si>
  <si>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</si>
  <si>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</si>
  <si>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</si>
  <si>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</si>
  <si>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</si>
  <si>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</si>
  <si>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</si>
  <si>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</si>
  <si>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</si>
  <si>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</si>
  <si>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</si>
  <si>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</si>
  <si>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</si>
  <si>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</si>
  <si>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</si>
  <si>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</si>
  <si>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</si>
  <si>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</si>
  <si>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</si>
  <si>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</si>
  <si>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</si>
  <si>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</si>
  <si>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</si>
  <si>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</si>
  <si>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</si>
  <si>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</si>
  <si>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</si>
  <si>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</si>
  <si>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</si>
  <si>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</si>
  <si>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</si>
  <si>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</si>
  <si>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</si>
  <si>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</si>
  <si>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</si>
  <si>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</si>
  <si>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</si>
  <si>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</si>
  <si>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</si>
  <si>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</si>
  <si>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</si>
  <si>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</si>
  <si>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</si>
  <si>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</si>
  <si>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</si>
  <si>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</si>
  <si>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</si>
  <si>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</si>
  <si>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</si>
  <si>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</si>
  <si>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</si>
  <si>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</si>
  <si>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</si>
  <si>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</si>
  <si>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</si>
  <si>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</si>
  <si>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</si>
  <si>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</si>
  <si>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</si>
  <si>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</si>
  <si>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</si>
  <si>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</si>
  <si>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</si>
  <si>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</si>
  <si>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</si>
  <si>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</si>
  <si>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</si>
  <si>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</si>
  <si>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</si>
  <si>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</si>
  <si>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</si>
  <si>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</si>
  <si>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</si>
  <si>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</si>
  <si>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</si>
  <si>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</si>
  <si>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</si>
  <si>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</si>
  <si>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</si>
  <si>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</si>
  <si>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</si>
  <si>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</si>
  <si>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</si>
  <si>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</si>
  <si>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</si>
  <si>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</si>
  <si>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</si>
  <si>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</si>
  <si>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</si>
  <si>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</si>
  <si>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</si>
  <si>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</si>
  <si>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</si>
  <si>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</si>
  <si>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</si>
  <si>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</si>
  <si>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</si>
  <si>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</si>
  <si>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</si>
  <si>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</si>
  <si>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</si>
  <si>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</si>
  <si>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</si>
  <si>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</si>
  <si>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</si>
  <si>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</si>
  <si>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</si>
  <si>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</si>
  <si>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</si>
  <si>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</si>
  <si>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</si>
  <si>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</si>
  <si>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</si>
  <si>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</si>
  <si>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</si>
  <si>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</si>
  <si>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</si>
  <si>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</si>
  <si>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</si>
  <si>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</si>
  <si>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</si>
  <si>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</si>
  <si>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</si>
  <si>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</si>
  <si>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</si>
  <si>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</si>
  <si>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</si>
  <si>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</si>
  <si>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</si>
  <si>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</si>
  <si>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</si>
  <si>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</si>
  <si>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</si>
  <si>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</si>
  <si>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</si>
  <si>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</si>
  <si>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</si>
  <si>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</si>
  <si>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</si>
  <si>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</si>
  <si>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</si>
  <si>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</si>
  <si>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</si>
  <si>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</si>
  <si>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</si>
  <si>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</si>
  <si>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</si>
  <si>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</si>
  <si>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</si>
  <si>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</si>
  <si>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</si>
  <si>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</si>
  <si>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</si>
  <si>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</si>
  <si>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</si>
  <si>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</si>
  <si>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</si>
  <si>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</si>
  <si>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</si>
  <si>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</si>
  <si>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</si>
  <si>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</si>
  <si>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</si>
  <si>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</si>
  <si>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</si>
  <si>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</si>
  <si>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</si>
  <si>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</si>
  <si>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</si>
  <si>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</si>
  <si>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</si>
  <si>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</si>
  <si>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</si>
  <si>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</si>
  <si>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</si>
  <si>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</si>
  <si>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</si>
  <si>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</si>
  <si>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</si>
  <si>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</si>
  <si>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</si>
  <si>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</si>
  <si>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</si>
  <si>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</si>
  <si>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</si>
  <si>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</si>
  <si>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</si>
  <si>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</si>
  <si>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</si>
  <si>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</si>
  <si>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</si>
  <si>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</si>
  <si>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</si>
  <si>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</si>
  <si>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</si>
  <si>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</si>
  <si>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</si>
  <si>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</si>
  <si>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</si>
  <si>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</si>
  <si>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</si>
  <si>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</si>
  <si>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</si>
  <si>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</si>
  <si>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</si>
  <si>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</si>
  <si>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</si>
  <si>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</si>
  <si>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</si>
  <si>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</si>
  <si>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</si>
  <si>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</si>
  <si>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</si>
  <si>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</si>
  <si>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</si>
  <si>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</si>
  <si>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</si>
  <si>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</si>
  <si>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</si>
  <si>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</si>
  <si>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</si>
  <si>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</si>
  <si>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</si>
  <si>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</si>
  <si>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</si>
  <si>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</si>
  <si>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</si>
  <si>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</si>
  <si>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</si>
  <si>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</si>
  <si>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</si>
  <si>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</si>
  <si>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</si>
  <si>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</si>
  <si>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</si>
  <si>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</si>
  <si>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</si>
  <si>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</si>
  <si>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</si>
  <si>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</si>
  <si>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</si>
  <si>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</si>
  <si>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</si>
  <si>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</si>
  <si>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</si>
  <si>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</si>
  <si>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</si>
  <si>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</si>
  <si>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</si>
  <si>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</si>
  <si>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</si>
  <si>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</si>
  <si>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</si>
  <si>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</si>
  <si>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</si>
  <si>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</si>
  <si>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</si>
  <si>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</si>
  <si>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</si>
  <si>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</si>
  <si>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</si>
  <si>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</si>
  <si>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</si>
  <si>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</si>
  <si>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</si>
  <si>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</si>
  <si>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</si>
  <si>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</si>
  <si>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</si>
  <si>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</si>
  <si>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</si>
  <si>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</si>
  <si>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</si>
  <si>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</si>
  <si>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</si>
  <si>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</si>
  <si>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</si>
  <si>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</si>
  <si>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</si>
  <si>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</si>
  <si>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</si>
  <si>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</si>
  <si>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</si>
  <si>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</si>
  <si>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</si>
  <si>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</si>
  <si>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</si>
  <si>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</si>
  <si>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</si>
  <si>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</si>
  <si>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</si>
  <si>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</si>
  <si>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</si>
  <si>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</si>
  <si>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</si>
  <si>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</si>
  <si>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</si>
  <si>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</si>
  <si>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</si>
  <si>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</si>
  <si>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</si>
  <si>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</si>
  <si>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</si>
  <si>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</si>
  <si>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</si>
  <si>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</si>
  <si>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</si>
  <si>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</si>
  <si>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</si>
  <si>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</si>
  <si>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</si>
  <si>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</si>
  <si>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</si>
  <si>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</si>
  <si>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</si>
  <si>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</si>
  <si>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</si>
  <si>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</si>
  <si>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</si>
  <si>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</si>
  <si>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</si>
  <si>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</si>
  <si>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</si>
  <si>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</si>
  <si>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</si>
  <si>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</si>
  <si>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</si>
  <si>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</si>
  <si>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</si>
  <si>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</si>
  <si>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</si>
  <si>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</si>
  <si>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</si>
  <si>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</si>
  <si>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</si>
  <si>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</si>
  <si>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</si>
  <si>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</si>
  <si>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</si>
  <si>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</si>
  <si>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</si>
  <si>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</si>
  <si>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</si>
  <si>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</si>
  <si>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</si>
  <si>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</si>
  <si>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</si>
  <si>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</si>
  <si>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</si>
  <si>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</si>
  <si>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</si>
  <si>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</si>
  <si>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</si>
  <si>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</si>
  <si>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</si>
  <si>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</si>
  <si>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</si>
  <si>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</si>
  <si>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</si>
  <si>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</si>
  <si>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</si>
  <si>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</si>
  <si>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</si>
  <si>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</si>
  <si>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</si>
  <si>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</si>
  <si>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</si>
  <si>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</si>
  <si>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</si>
  <si>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</si>
  <si>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</si>
  <si>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</si>
  <si>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</si>
  <si>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</si>
  <si>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</si>
  <si>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</si>
  <si>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</si>
  <si>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</si>
  <si>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</si>
  <si>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</si>
  <si>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</si>
  <si>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</si>
  <si>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</si>
  <si>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</si>
  <si>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</si>
  <si>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</si>
  <si>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</si>
  <si>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</si>
  <si>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</si>
  <si>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</si>
  <si>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</si>
  <si>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</si>
  <si>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</si>
  <si>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</si>
  <si>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</si>
  <si>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</si>
  <si>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</si>
  <si>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</si>
  <si>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</si>
  <si>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</si>
  <si>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</si>
  <si>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</si>
  <si>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</si>
  <si>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</si>
  <si>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</si>
  <si>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</si>
  <si>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</si>
  <si>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</si>
  <si>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</si>
  <si>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</si>
  <si>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</si>
  <si>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</si>
  <si>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</si>
  <si>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</si>
  <si>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</si>
  <si>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</si>
  <si>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</si>
  <si>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</si>
  <si>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</si>
  <si>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</si>
  <si>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</si>
  <si>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</si>
  <si>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</si>
  <si>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</si>
  <si>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</si>
  <si>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</si>
  <si>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</si>
  <si>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</si>
  <si>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</si>
  <si>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</si>
  <si>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</si>
  <si>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</si>
  <si>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</si>
  <si>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</si>
  <si>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</si>
  <si>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</si>
  <si>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</si>
  <si>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</si>
  <si>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</si>
  <si>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</si>
  <si>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</si>
  <si>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</si>
  <si>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</si>
  <si>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</si>
  <si>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</si>
  <si>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</si>
  <si>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</si>
  <si>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</si>
  <si>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</si>
  <si>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</si>
  <si>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</si>
  <si>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</si>
  <si>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</si>
  <si>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</si>
  <si>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</si>
  <si>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</si>
  <si>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</si>
  <si>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</si>
  <si>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</si>
  <si>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</si>
  <si>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</si>
  <si>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</si>
  <si>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</si>
  <si>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</si>
  <si>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</si>
  <si>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</si>
  <si>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</si>
  <si>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</si>
  <si>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</si>
  <si>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</si>
  <si>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</si>
  <si>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</si>
  <si>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</si>
  <si>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</si>
  <si>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</si>
  <si>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</si>
  <si>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</si>
  <si>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</si>
  <si>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</si>
  <si>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</si>
  <si>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</si>
  <si>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</si>
  <si>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</si>
  <si>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</si>
  <si>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</si>
  <si>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</si>
  <si>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</si>
  <si>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</si>
  <si>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</si>
  <si>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</si>
  <si>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</si>
  <si>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</si>
  <si>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</si>
  <si>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</si>
  <si>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</si>
  <si>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</si>
  <si>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</si>
  <si>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</si>
  <si>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</si>
  <si>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</si>
  <si>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</si>
  <si>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</si>
  <si>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</si>
  <si>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</si>
  <si>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</si>
  <si>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</si>
  <si>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</si>
  <si>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</si>
  <si>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</si>
  <si>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</si>
  <si>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</si>
  <si>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</si>
  <si>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</si>
  <si>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</si>
  <si>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</si>
  <si>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</si>
  <si>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</si>
  <si>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</si>
  <si>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</si>
  <si>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</si>
  <si>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</si>
  <si>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</si>
  <si>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</si>
  <si>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</si>
  <si>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</si>
  <si>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</si>
  <si>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</si>
  <si>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</si>
  <si>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</si>
  <si>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</si>
  <si>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</si>
  <si>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</si>
  <si>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</si>
  <si>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</si>
  <si>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</si>
  <si>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</si>
  <si>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</si>
  <si>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</si>
  <si>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</si>
  <si>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</si>
  <si>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</si>
  <si>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</si>
  <si>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</si>
  <si>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</si>
  <si>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</si>
  <si>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</si>
  <si>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</si>
  <si>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</si>
  <si>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</si>
  <si>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</si>
  <si>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</si>
  <si>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</si>
  <si>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</si>
  <si>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</si>
  <si>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</si>
  <si>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</si>
  <si>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</si>
  <si>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</si>
  <si>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</si>
  <si>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</si>
  <si>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</si>
  <si>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</si>
  <si>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</si>
  <si>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</si>
  <si>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</si>
  <si>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</si>
  <si>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</si>
  <si>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</si>
  <si>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</si>
  <si>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</si>
  <si>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</si>
  <si>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</si>
  <si>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</si>
  <si>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</si>
  <si>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</si>
  <si>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</si>
  <si>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</si>
  <si>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</si>
  <si>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</si>
  <si>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</si>
  <si>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</si>
  <si>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</si>
  <si>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</si>
  <si>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</si>
  <si>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</si>
  <si>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</si>
  <si>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</si>
  <si>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</si>
  <si>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</si>
  <si>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</si>
  <si>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</si>
  <si>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</si>
  <si>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</si>
  <si>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</si>
  <si>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</si>
  <si>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</si>
  <si>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</si>
  <si>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</si>
  <si>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</si>
  <si>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</si>
  <si>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</si>
  <si>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</si>
  <si>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</si>
  <si>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</si>
  <si>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</si>
  <si>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</si>
  <si>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</si>
  <si>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</si>
  <si>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</si>
  <si>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</si>
  <si>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</si>
  <si>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</si>
  <si>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jed0086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</si>
  <si>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</si>
  <si>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</si>
  <si>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</si>
  <si>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</si>
  <si>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</si>
  <si>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</si>
  <si>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</si>
  <si>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</si>
  <si>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</si>
  <si>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</si>
  <si>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</si>
  <si>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45 min </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</si>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</sst>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6" dataDxfId="45" headerRowBorderDxfId="43" tableBorderDxfId="44" totalsRowBorderDxfId="42">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329.46406400462729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4.483946759137325E-2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45992.412489930553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45992.412489930553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45992.412489930553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45992.412489930553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45992.412489930553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45992.412489930553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45992.412489930553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45992.412489930553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45992.412489930553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45992.412489930553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45992.412489930553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45992.412489930553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45992.412489930553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45992.412489930553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45992.412489930553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45992.412489930553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45992.412489930553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45992.412489930553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45992.412489930553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45992.412489930553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45992.412489930553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45992.412489930553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45992.412489930553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45992.412489930553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45992.412489930553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45992.412489930553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45992.412489930553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45992.412489930553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45992.412489930553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45992.412489930553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45992.412489930553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45992.412489930553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45992.412489930553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45992.412489930553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45992.412489930553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45992.412489930553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45992.412489930553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45992.412489930553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45992.412489930553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45992.412489930553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45992.412489930553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45992.412489930553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45992.412489930553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45992.412489930553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45992.412489930553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45992.412489930553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45992.412489930553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45992.412489930553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45992.412489930553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45992.412489930553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45992.412489930553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45992.412489930553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45992.412489930553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45992.412489930553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45992.412489930553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45992.412489930553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45992.412489930553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45992.412489930553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45992.412489930553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45992.412489930553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45992.412489930553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45992.412489930553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45992.412489930553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45992.412489930553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45992.412489930553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45992.412489930553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45992.412489930553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45992.412489930553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45992.412489930553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45992.412489930553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45992.412489930553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45992.412489930553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45992.412489930553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45992.412489930553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45992.412489930553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45992.412489930553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45992.412489930553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45992.412489930553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45992.412489930553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45992.412489930553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45992.412489930553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45992.412489930553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45992.412489930553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45992.412489930553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45992.412489930553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45992.412489930553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45992.412489930553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45992.412489930553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45992.412489930553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45992.412489930553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45992.412489930553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45992.412489930553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45992.412489930553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45992.412489930553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45992.412489930553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45992.412489930553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45992.412489930553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45992.412489930553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45992.412489930553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45992.412489930553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45992.412489930553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45992.412489930553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45992.412489930553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45992.412489930553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45992.412489930553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45992.412489930553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45992.412489930553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45992.412489930553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45992.412489930553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45992.412489930553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45992.412489930553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45992.412489930553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45992.412489930553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45992.412489930553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45992.412489930553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45992.412489930553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45992.412489930553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45992.412489930553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45992.412489930553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45992.412489930553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45992.412489930553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45992.412489930553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45992.412489930553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45992.412489930553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45992.412489930553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45992.412489930553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45992.412489930553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45992.412489930553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45992.412489930553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45992.412489930553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45992.412489930553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45992.412489930553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45992.412489930553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45992.412489930553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45992.412489930553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45992.412489930553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45992.412489930553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45992.412489930553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45992.412489930553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45992.412489930553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45992.412489930553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45992.412489930553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45992.412489930553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45992.412489930553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45992.412489930553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45992.412489930553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45992.412489930553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45992.412489930553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45992.412489930553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45992.412489930553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45992.412489930553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45992.412489930553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45992.412489930553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45992.412489930553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45992.412489930553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45992.412489930553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45992.412489930553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45992.412489930553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45992.412489930553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45992.412489930553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45992.412489930553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45992.412489930553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45992.412489930553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45992.412489930553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45992.412489930553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45992.412489930553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45992.412489930553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45992.412489930553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45992.412489930553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45992.412489930553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45992.412489930553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45992.412489930553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45992.412489930553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45992.412489930553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45992.412489930553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45992.412489930553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45992.412489930553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45992.412489930553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45992.412489930553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45992.412489930553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45992.412489930553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45992.412489930553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45992.412489930553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45992.412489930553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45992.412489930553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45992.412489930553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45992.412489930553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45992.412489930553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45992.412489930553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45992.412489930553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45992.412489930553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45992.412489930553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45992.412489930553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45992.412489930553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45992.412489930553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45992.412489930553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45992.412489930553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45992.412489930553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45992.412489930553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45992.412489930553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45992.412489930553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45992.412489930553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45992.412489930553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45992.412489930553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45992.412489930553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45992.412489930553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45992.412489930553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45992.412489930553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45992.412489930553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45992.412489930553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45992.412489930553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45992.412489930553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45992.412489930553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45992.412489930553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45992.412489930553</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3EE60278-3B9B-401A-95C5-BD82D5955C35}"/>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167.41265196759196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8.0250709490719601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0.14034872684715083</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7.6598726853262633E-2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45992.412489930553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45992.412489930553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45992.412489930553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45992.412489930553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45992.412489930553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45992.412489930553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45992.412489930553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45992.412489930553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45992.412489930553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45992.412489930553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45992.412489930553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45992.412489930553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45992.412489930553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45992.412489930553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45992.412489930553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45992.412489930553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45992.412489930553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45992.412489930553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45992.412489930553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45992.412489930553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45992.412489930553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45992.412489930553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45992.412489930553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45992.412489930553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45992.412489930553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45992.412489930553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45992.412489930553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45992.412489930553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45992.412489930553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45992.412489930553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45992.412489930553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45992.412489930553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45992.412489930553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45992.412489930553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45992.412489930553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45992.412489930553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45992.412489930553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45992.412489930553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45992.412489930553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45992.412489930553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45992.412489930553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45992.412489930553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45992.412489930553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45992.412489930553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45992.412489930553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45992.412489930553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45992.412489930553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45992.412489930553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45992.412489930553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45992.412489930553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45992.412489930553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45992.412489930553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45992.412489930553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45992.412489930553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45992.412489930553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45992.412489930553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45992.412489930553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45992.412489930553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45992.412489930553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45992.412489930553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45992.412489930553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45992.412489930553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45992.412489930553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45992.412489930553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45992.412489930553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45992.412489930553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45992.412489930553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45992.412489930553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45992.412489930553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45992.412489930553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45992.412489930553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45992.412489930553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45992.412489930553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45992.412489930553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45992.412489930553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45992.412489930553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45992.412489930553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45992.412489930553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45992.412489930553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45992.412489930553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45992.412489930553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45992.412489930553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45992.412489930553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45992.412489930553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45992.412489930553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45992.412489930553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45992.412489930553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45992.412489930553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45992.412489930553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45992.412489930553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45992.412489930553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45992.412489930553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45992.412489930553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45992.412489930553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45992.412489930553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45992.412489930553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45992.412489930553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45992.412489930553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45992.412489930553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45992.412489930553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45992.412489930553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45992.412489930553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45992.412489930553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45992.412489930553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45992.412489930553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45992.412489930553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45992.412489930553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45992.412489930553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45992.412489930553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45992.412489930553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45992.412489930553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45992.412489930553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45992.412489930553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45992.412489930553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45992.412489930553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45992.412489930553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45992.412489930553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45992.412489930553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45992.412489930553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45992.412489930553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45992.412489930553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45992.412489930553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45992.412489930553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45992.412489930553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45992.412489930553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45992.412489930553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45992.412489930553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45992.412489930553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45992.412489930553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45992.412489930553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45992.412489930553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45992.412489930553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45992.412489930553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45992.412489930553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45992.412489930553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45992.412489930553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45992.412489930553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45992.412489930553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45992.412489930553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45992.412489930553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45992.412489930553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45992.412489930553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45992.412489930553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45992.412489930553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45992.412489930553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45992.412489930553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45992.412489930553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45992.412489930553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45992.412489930553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45992.412489930553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45992.412489930553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45992.412489930553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45992.412489930553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45992.412489930553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45992.412489930553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45992.412489930553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45992.412489930553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45992.412489930553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45992.412489930553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45992.412489930553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45992.412489930553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45992.412489930553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45992.412489930553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45992.412489930553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45992.412489930553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45992.412489930553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45992.412489930553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45992.412489930553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45992.412489930553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45992.412489930553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45992.412489930553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45992.412489930553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45992.412489930553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45992.412489930553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45992.412489930553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45992.412489930553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45992.412489930553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45992.412489930553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45992.412489930553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45992.412489930553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45992.412489930553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45992.412489930553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45992.412489930553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45992.412489930553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45992.412489930553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45992.412489930553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45992.412489930553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45992.412489930553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45992.412489930553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45992.412489930553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45992.412489930553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45992.412489930553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45992.412489930553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45992.412489930553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45992.412489930553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45992.412489930553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45992.412489930553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45992.412489930553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45992.412489930553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45992.412489930553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45992.412489930553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45992.412489930553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45992.412489930553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45992.412489930553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45992.412489930553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45992.412489930553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45992.412489930553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45992.412489930553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45992.412489930553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45992.412489930553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45992.412489930553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45992.412489930553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45992.412489930553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45992.412489930553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45992.412489930553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45992.412489930553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45992.412489930553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45992.412489930553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45992.412489930553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45992.412489930553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45992.412489930553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45992.412489930553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45992.412489930553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45992.412489930553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45992.412489930553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45992.412489930553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45992.412489930553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45992.412489930553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45992.412489930553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45992.412489930553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45992.412489930553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45992.412489930553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45992.412489930553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45992.412489930553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45992.412489930553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45992.412489930553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45992.412489930553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45992.412489930553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45992.412489930553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45992.412489930553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45992.412489930553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45992.412489930553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45992.412489930553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45992.412489930553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45992.412489930553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45992.412489930553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45992.412489930553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45992.412489930553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45992.412489930553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45992.412489930553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45992.412489930553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45992.412489930553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45992.412489930553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45992.412489930553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45992.412489930553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45992.412489930553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45992.412489930553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45992.412489930553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45992.412489930553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45992.412489930553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45992.412489930553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45992.412489930553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45992.412489930553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45992.412489930553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45992.412489930553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45992.412489930553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45992.412489930553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45992.412489930553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45992.412489930553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45992.412489930553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45992.412489930553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45992.412489930553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45992.412489930553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45992.412489930553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45992.412489930553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45992.412489930553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45992.412489930553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45992.412489930553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45992.412489930553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45992.412489930553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45992.412489930553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45992.412489930553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45992.412489930553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45992.412489930553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45992.412489930553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45992.412489930553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45992.412489930553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45992.412489930553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45992.412489930553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45992.412489930553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45992.412489930553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45992.412489930553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45992.412489930553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45992.412489930553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45992.412489930553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45992.412489930553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45992.412489930553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45992.412489930553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45992.412489930553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45992.412489930553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45992.412489930553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45992.412489930553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45992.412489930553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45992.412489930553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45992.412489930553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45992.412489930553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45992.412489930553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45992.412489930553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45992.412489930553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45992.412489930553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45992.412489930553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45992.412489930553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45992.412489930553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45992.412489930553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45992.412489930553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45992.412489930553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45992.412489930553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45992.412489930553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45992.412489930553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45992.412489930553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45992.412489930553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45992.412489930553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45992.412489930553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45992.412489930553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45992.412489930553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45992.412489930553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45992.412489930553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45992.412489930553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45992.412489930553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45992.412489930553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45992.412489930553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45992.412489930553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45992.412489930553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45992.412489930553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45992.412489930553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45992.412489930553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45992.412489930553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45992.412489930553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45992.412489930553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45992.412489930553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45992.412489930553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45992.412489930553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45992.412489930553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45992.412489930553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45992.412489930553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45992.412489930553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45992.412489930553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45992.412489930553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45992.412489930553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45992.412489930553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45992.412489930553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45992.412489930553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45992.412489930553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45992.412489930553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45992.412489930553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45992.412489930553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45992.412489930553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45992.412489930553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45992.412489930553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45992.412489930553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45992.412489930553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45992.412489930553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45992.412489930553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45992.412489930553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45992.412489930553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45992.412489930553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45992.412489930553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45992.412489930553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45992.412489930553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45992.412489930553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45992.412489930553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45992.412489930553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45992.412489930553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45992.412489930553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45992.412489930553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45992.412489930553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45992.412489930553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45992.412489930553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45992.412489930553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45992.412489930553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45992.412489930553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45992.412489930553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45992.412489930553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45992.412489930553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45992.412489930553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45992.412489930553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45992.412489930553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45992.412489930553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45992.412489930553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45992.412489930553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45992.412489930553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45992.412489930553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45992.412489930553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45992.412489930553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45992.412489930553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45992.412489930553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45992.412489930553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45992.412489930553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45992.412489930553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45992.412489930553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45992.412489930553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45992.412489930553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45992.412489930553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45992.412489930553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45992.412489930553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45992.412489930553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45992.412489930553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45992.412489930553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45992.412489930553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45992.412489930553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45992.412489930553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45992.412489930553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45992.412489930553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45992.412489930553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45992.412489930553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45992.412489930553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45992.412489930553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45992.412489930553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45992.412489930553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45992.412489930553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45992.412489930553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45992.412489930553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45992.412489930553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45992.412489930553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45992.412489930553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45992.412489930553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45992.412489930553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45992.412489930553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45992.412489930553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45992.412489930553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45992.412489930553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45992.412489930553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45992.412489930553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45992.412489930553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45992.412489930553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45992.412489930553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45992.412489930553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45992.412489930553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45992.412489930553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45992.412489930553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45992.412489930553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45992.412489930553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45992.412489930553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45992.412489930553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45992.412489930553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45992.412489930553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45992.412489930553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45992.412489930553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45992.412489930553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45992.412489930553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45992.412489930553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45992.412489930553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45992.412489930553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45992.412489930553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45992.412489930553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45992.412489930553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45992.412489930553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45992.412489930553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45992.412489930553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45992.412489930553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45992.412489930553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45992.412489930553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45992.412489930553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45992.412489930553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45992.412489930553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45992.412489930553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45992.412489930553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45992.412489930553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45992.412489930553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45992.412489930553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45992.412489930553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45992.412489930553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45992.412489930553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45992.412489930553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45992.412489930553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45992.412489930553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45992.412489930553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45992.412489930553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45992.412489930553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45992.412489930553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45992.412489930553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45992.412489930553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45992.412489930553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45992.412489930553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45992.412489930553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45992.412489930553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45992.412489930553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45992.412489930553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45992.412489930553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45992.412489930553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45992.412489930553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45992.412489930553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45992.412489930553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45992.412489930553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45992.412489930553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45992.412489930553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45992.412489930553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45992.412489930553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45992.412489930553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45992.412489930553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45992.412489930553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45992.412489930553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45992.412489930553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45992.412489930553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45992.412489930553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45992.412489930553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45992.412489930553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45992.412489930553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45992.412489930553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45992.412489930553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45992.412489930553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45992.412489930553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45992.412489930553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45992.412489930553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45992.412489930553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45992.412489930553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45992.412489930553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45992.412489930553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45992.412489930553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45992.412489930553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45992.412489930553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45992.412489930553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45992.412489930553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45992.412489930553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45992.412489930553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45992.412489930553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45992.412489930553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45992.412489930553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45992.412489930553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45992.412489930553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45992.412489930553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45992.412489930553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45992.412489930553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45992.412489930553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45992.412489930553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45992.412489930553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45992.412489930553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45992.412489930553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45992.412489930553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45992.412489930553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45992.412489930553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45992.412489930553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45992.412489930553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45992.412489930553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45992.412489930553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45992.412489930553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45992.412489930553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45992.412489930553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45992.412489930553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45992.412489930553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45992.412489930553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45992.412489930553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45992.412489930553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45992.412489930553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45992.412489930553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45992.412489930553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45992.412489930553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45992.412489930553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45992.412489930553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45992.412489930553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45992.412489930553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45992.412489930553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45992.412489930553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45992.412489930553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45992.412489930553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45992.412489930553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45992.412489930553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45992.412489930553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45992.412489930553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45992.412489930553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45992.412489930553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45992.412489930553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45992.412489930553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45992.412489930553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45992.412489930553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45992.412489930553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45992.412489930553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45992.412489930553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45992.412489930553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45992.412489930553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45992.412489930553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45992.412489930553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45992.412489930553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45992.412489930553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45992.412489930553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45992.412489930553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45992.412489930553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45992.412489930553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45992.412489930553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45992.412489930553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45992.412489930553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45992.412489930553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45992.412489930553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45992.412489930553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45992.412489930553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45992.412489930553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45992.412489930553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45992.412489930553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45992.412489930553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45992.412489930553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45992.412489930553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45992.412489930553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45992.412489930553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45992.412489930553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45992.412489930553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45992.412489930553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45992.412489930553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45992.412489930553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45992.412489930553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45992.412489930553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45992.412489930553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45992.412489930553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45992.412489930553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45992.412489930553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45992.412489930553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45992.412489930553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45992.412489930553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45992.412489930553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45992.412489930553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45992.412489930553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45992.412489930553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45992.412489930553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45992.412489930553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45992.412489930553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45992.412489930553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45992.412489930553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45992.412489930553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45992.412489930553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45992.412489930553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45992.412489930553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45992.412489930553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45992.412489930553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45992.412489930553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45992.412489930553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45992.412489930553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45992.412489930553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45992.412489930553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45992.412489930553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45992.412489930553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45992.412489930553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45992.412489930553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45992.412489930553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45992.412489930553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45992.412489930553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45992.412489930553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45992.412489930553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45992.412489930553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45992.412489930553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45992.412489930553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45992.412489930553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45992.412489930553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45992.412489930553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45992.412489930553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45992.412489930553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45992.412489930553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45992.412489930553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45992.412489930553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45992.412489930553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45992.412489930553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45992.412489930553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45992.412489930553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45992.412489930553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45992.412489930553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45992.412489930553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45992.412489930553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45992.412489930553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45992.412489930553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45992.412489930553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45992.412489930553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45992.412489930553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45992.412489930553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45992.412489930553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45992.412489930553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45992.412489930553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45992.412489930553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45992.412489930553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45992.412489930553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45992.412489930553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45992.412489930553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45992.412489930553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45992.412489930553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45992.412489930553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45992.412489930553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45992.412489930553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45992.412489930553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45992.412489930553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45992.412489930553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45992.412489930553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45992.412489930553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45992.412489930553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45992.412489930553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45992.412489930553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45992.412489930553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45992.412489930553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45992.412489930553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45992.412489930553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45992.412489930553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45992.412489930553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45992.412489930553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45992.412489930553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45992.412489930553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45992.412489930553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45992.412489930553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45992.412489930553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45992.412489930553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45992.412489930553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45992.412489930553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45992.412489930553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45992.412489930553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45992.412489930553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45992.412489930553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45992.412489930553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45992.412489930553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45992.412489930553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45992.412489930553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45992.412489930553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45992.412489930553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45992.412489930553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45992.412489930553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45992.412489930553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45992.412489930553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45992.412489930553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45992.412489930553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45992.412489930553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45992.412489930553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45992.412489930553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45992.412489930553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45992.412489930553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45992.412489930553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45992.412489930553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45992.412489930553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45992.412489930553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45992.412489930553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45992.412489930553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45992.412489930553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45992.412489930553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45992.412489930553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45992.412489930553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45992.412489930553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45992.412489930553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45992.412489930553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45992.412489930553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45992.412489930553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45992.412489930553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45992.412489930553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45992.412489930553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45992.412489930553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45992.412489930553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45992.412489930553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45992.412489930553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45992.412489930553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45992.412489930553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45992.412489930553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45992.412489930553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45992.412489930553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45992.412489930553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45992.412489930553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45992.412489930553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45992.412489930553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45992.412489930553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45992.412489930553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45992.412489930553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45992.412489930553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45992.412489930553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45992.412489930553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45992.412489930553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45992.412489930553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45992.412489930553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45992.412489930553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45992.412489930553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45992.412489930553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45992.412489930553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45992.412489930553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45992.412489930553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45992.412489930553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45992.412489930553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45992.412489930553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45992.412489930553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45992.412489930553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45992.412489930553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45992.412489930553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45992.412489930553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45992.412489930553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45992.412489930553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45992.412489930553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45992.412489930553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45992.412489930553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45992.412489930553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45992.412489930553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45992.412489930553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45992.412489930553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45992.412489930553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45992.412489930553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45992.412489930553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45992.412489930553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45992.412489930553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45992.412489930553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45992.412489930553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45992.412489930553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45992.412489930553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45992.412489930553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45992.412489930553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45992.412489930553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45992.412489930553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45992.412489930553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45992.412489930553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45992.412489930553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45992.412489930553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45992.412489930553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45992.412489930553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45992.412489930553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45992.412489930553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45992.412489930553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45992.412489930553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45992.412489930553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45992.412489930553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45992.412489930553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45992.412489930553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45992.412489930553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45992.412489930553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45992.412489930553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45992.412489930553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45992.412489930553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45992.412489930553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45992.412489930553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45992.412489930553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45992.412489930553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45992.412489930553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45992.412489930553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45992.412489930553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45992.412489930553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45992.412489930553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45992.412489930553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45992.412489930553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45992.412489930553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45992.412489930553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45992.412489930553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45992.412489930553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45992.412489930553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45992.412489930553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45992.412489930553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45992.412489930553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45992.412489930553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45992.412489930553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45992.412489930553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45992.412489930553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45992.412489930553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45992.412489930553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45992.412489930553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45992.412489930553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45992.412489930553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45992.412489930553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45992.412489930553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45992.412489930553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45992.412489930553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45992.412489930553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45992.412489930553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45992.412489930553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45992.412489930553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45992.412489930553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45992.412489930553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45992.412489930553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45992.412489930553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45992.412489930553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45992.412489930553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45992.412489930553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45992.412489930553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45992.412489930553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45992.412489930553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45992.412489930553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45992.412489930553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45992.412489930553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45992.412489930553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45992.412489930553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45992.412489930553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45992.412489930553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45992.412489930553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45992.412489930553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45992.412489930553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45992.412489930553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45992.412489930553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45992.412489930553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45992.412489930553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45992.412489930553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45992.412489930553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45992.412489930553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45992.412489930553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45992.412489930553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45992.412489930553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45992.412489930553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45992.412489930553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45992.412489930553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45992.412489930553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45992.412489930553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45992.412489930553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45992.412489930553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45992.412489930553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45992.412489930553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45992.412489930553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45992.412489930553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45992.412489930553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45992.412489930553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45992.412489930553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45992.412489930553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45992.412489930553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45992.412489930553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45992.412489930553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45992.412489930553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45992.412489930553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45992.412489930553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45992.412489930553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45992.412489930553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45992.412489930553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45992.412489930553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45992.412489930553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45992.412489930553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45992.412489930553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45992.412489930553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45992.412489930553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45992.412489930553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45992.412489930553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45992.412489930553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45992.412489930553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45992.412489930553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45992.412489930553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45992.412489930553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45992.412489930553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45992.412489930553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45992.412489930553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45992.412489930553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45992.412489930553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45992.412489930553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45992.412489930553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45992.412489930553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45992.412489930553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45992.412489930553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45992.412489930553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45992.412489930553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45992.412489930553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45992.412489930553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45992.412489930553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45992.412489930553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45992.412489930553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45992.412489930553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45992.412489930553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45992.412489930553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45992.412489930553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45992.412489930553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45992.412489930553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45992.412489930553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45992.412489930553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45992.412489930553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45992.412489930553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45992.412489930553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45992.412489930553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45992.412489930553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45992.412489930553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45992.412489930553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45992.412489930553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45992.412489930553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45992.412489930553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45992.412489930553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45992.412489930553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45992.412489930553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45992.412489930553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45992.412489930553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45992.412489930553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45992.412489930553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45992.412489930553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45992.412489930553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45992.412489930553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45992.412489930553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45992.412489930553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45992.412489930553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45992.412489930553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45992.412489930553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45992.412489930553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45992.412489930553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45992.412489930553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45992.412489930553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45992.412489930553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45992.412489930553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45992.412489930553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45992.412489930553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45992.412489930553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45992.412489930553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45992.412489930553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45992.412489930553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45992.412489930553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45992.412489930553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45992.412489930553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45992.412489930553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45992.412489930553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45992.412489930553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45992.412489930553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288.93177233795723</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3" ca="1" si="0">IFERROR(NOW()-F3,"")</f>
        <v>6.5267708334431518E-2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5.7628819442470558E-2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ca="1" si="0"/>
        <v>45992.412489930553</v>
      </c>
      <c r="H5" s="92"/>
      <c r="I5" s="110" t="str">
        <f>IFERROR(VLOOKUP(D5,DB!A:F,6,0),"")</f>
        <v>SCECO</v>
      </c>
      <c r="J5" s="110" t="str">
        <f>IFERROR(VLOOKUP(D5,DB!A:G,7,0),"")</f>
        <v>Dead</v>
      </c>
      <c r="K5" s="94"/>
      <c r="L5" s="88" t="str">
        <f>IFERROR(VLOOKUP(D5,DB!A:I,9,0),"")</f>
        <v>Latis</v>
      </c>
    </row>
    <row r="6" spans="1:16" ht="15" customHeight="1">
      <c r="A6" s="110" t="s">
        <v>39204</v>
      </c>
      <c r="B6" s="110" t="str">
        <f>IFERROR(VLOOKUP(D6,DB!A:K,11,0),"")</f>
        <v>R4</v>
      </c>
      <c r="C6" s="90">
        <v>1</v>
      </c>
      <c r="D6" s="88" t="s">
        <v>39206</v>
      </c>
      <c r="E6" s="91" t="s">
        <v>39106</v>
      </c>
      <c r="F6" s="92"/>
      <c r="G6" s="93">
        <f t="shared" ca="1" si="0"/>
        <v>45992.412489930553</v>
      </c>
      <c r="H6" s="92"/>
      <c r="I6" s="110" t="str">
        <f>IFERROR(VLOOKUP(D6,DB!A:F,6,0),"")</f>
        <v>SCECO</v>
      </c>
      <c r="J6" s="110" t="str">
        <f>IFERROR(VLOOKUP(D6,DB!A:G,7,0),"")</f>
        <v>Good</v>
      </c>
      <c r="K6" s="94"/>
      <c r="L6" s="88" t="str">
        <f>IFERROR(VLOOKUP(D6,DB!A:I,9,0),"")</f>
        <v>Latis</v>
      </c>
    </row>
    <row r="7" spans="1:16" ht="15" customHeight="1">
      <c r="A7" s="110"/>
      <c r="B7" s="110" t="str">
        <f>IFERROR(VLOOKUP(D7,DB!A:K,11,0),"")</f>
        <v/>
      </c>
      <c r="C7" s="90"/>
      <c r="D7" s="88"/>
      <c r="E7" s="91"/>
      <c r="F7" s="92"/>
      <c r="G7" s="93">
        <f t="shared" ca="1" si="0"/>
        <v>45992.412489930553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45992.412489930553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45992.412489930553</v>
      </c>
      <c r="H9" s="92"/>
      <c r="I9" s="110" t="str">
        <f>IFERROR(VLOOKUP(D9,DB!A:F,6,0),"")</f>
        <v/>
      </c>
      <c r="J9" s="110" t="str">
        <f>IFERROR(VLOOKUP(D9,DB!A:G,7,0),"")</f>
        <v/>
      </c>
      <c r="K9" s="94"/>
      <c r="L9" s="88" t="str">
        <f>IFERROR(VLOOKUP(D9,DB!A:I,9,0),"")</f>
        <v/>
      </c>
    </row>
    <row r="10" spans="1:16" ht="15" customHeight="1">
      <c r="A10" s="110"/>
      <c r="B10" s="110" t="str">
        <f>IFERROR(VLOOKUP(D11,DB!A:K,11,0),"")</f>
        <v/>
      </c>
      <c r="C10" s="90"/>
      <c r="D10" s="88"/>
      <c r="E10" s="91"/>
      <c r="F10" s="92"/>
      <c r="G10" s="93">
        <f t="shared" ca="1" si="0"/>
        <v>45992.412489930553</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45992.412489930553</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45992.412489930553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45992.412489930553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45992.412489930553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45992.412489930553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45992.412489930553</v>
      </c>
      <c r="H16" s="92"/>
      <c r="I16" s="110" t="str">
        <f>IFERROR(VLOOKUP(D16,DB!A:F,6,0),"")</f>
        <v/>
      </c>
      <c r="J16" s="110" t="str">
        <f>IFERROR(VLOOKUP(D16,DB!A:G,7,0),"")</f>
        <v/>
      </c>
      <c r="K16" s="94"/>
      <c r="L16" s="88" t="str">
        <f>IFERROR(VLOOKUP(D16,DB!A:I,9,0),"")</f>
        <v/>
      </c>
    </row>
    <row r="17" spans="1:12" ht="15" customHeight="1">
      <c r="A17" s="110"/>
      <c r="B17" s="110" t="str">
        <f>IFERROR(VLOOKUP(D18,DB!A:K,11,0),"")</f>
        <v/>
      </c>
      <c r="C17" s="90"/>
      <c r="D17" s="150"/>
      <c r="E17" s="91"/>
      <c r="F17" s="92"/>
      <c r="G17" s="93">
        <f t="shared" ca="1" si="0"/>
        <v>45992.412489930553</v>
      </c>
      <c r="H17" s="92"/>
      <c r="I17" s="110" t="str">
        <f>IFERROR(VLOOKUP(D18,DB!A:F,6,0),"")</f>
        <v/>
      </c>
      <c r="J17" s="110" t="str">
        <f>IFERROR(VLOOKUP(D18,DB!A:G,7,0),"")</f>
        <v/>
      </c>
      <c r="K17" s="94"/>
      <c r="L17" s="88" t="str">
        <f>IFERROR(VLOOKUP(D18,DB!A:I,9,0),"")</f>
        <v/>
      </c>
    </row>
    <row r="18" spans="1:12" ht="15" customHeight="1">
      <c r="A18" s="110"/>
      <c r="B18" s="110" t="str">
        <f>IFERROR(VLOOKUP(#REF!,DB!A:K,11,0),"")</f>
        <v/>
      </c>
      <c r="C18" s="90"/>
      <c r="D18" s="88"/>
      <c r="E18" s="91"/>
      <c r="F18" s="92"/>
      <c r="G18" s="93">
        <f t="shared" ca="1" si="0"/>
        <v>45992.412489930553</v>
      </c>
      <c r="H18" s="92"/>
      <c r="I18" s="110" t="str">
        <f>IFERROR(VLOOKUP(#REF!,DB!A:F,6,0),"")</f>
        <v/>
      </c>
      <c r="J18" s="110" t="str">
        <f>IFERROR(VLOOKUP(#REF!,DB!A:G,7,0),"")</f>
        <v/>
      </c>
      <c r="K18" s="94"/>
      <c r="L18" s="88" t="str">
        <f>IFERROR(VLOOKUP(#REF!,DB!A:I,9,0),"")</f>
        <v/>
      </c>
    </row>
    <row r="19" spans="1:12" ht="15" customHeight="1">
      <c r="A19" s="110"/>
      <c r="B19" s="110" t="str">
        <f>IFERROR(VLOOKUP(D19,DB!A:K,11,0),"")</f>
        <v/>
      </c>
      <c r="C19" s="90"/>
      <c r="D19" s="88"/>
      <c r="E19" s="91"/>
      <c r="F19" s="92"/>
      <c r="G19" s="93">
        <f t="shared" ca="1" si="0"/>
        <v>45992.412489930553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5"/>
      <c r="E20" s="91"/>
      <c r="F20" s="92"/>
      <c r="G20" s="93">
        <f t="shared" ca="1" si="0"/>
        <v>45992.412489930553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45992.412489930553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45992.412489930553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45992.412489930553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ref="G24:G87" ca="1" si="1">IFERROR(NOW()-F24,"")</f>
        <v>45992.412489930553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45992.412489930553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45992.412489930553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45992.412489930553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45992.412489930553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45992.412489930553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45992.412489930553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45992.412489930553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45992.412489930553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45992.412489930553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45992.412489930553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45992.412489930553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45992.412489930553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45992.412489930553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45992.412489930553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45992.412489930553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45992.412489930553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45992.412489930553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45992.412489930553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45992.412489930553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45992.412489930553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45992.412489930553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45992.412489930553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45992.412489930553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45992.412489930553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45992.412489930553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45992.412489930553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45992.412489930553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45992.412489930553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45992.412489930553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45992.412489930553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45992.412489930553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45992.412489930553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45992.412489930553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45992.412489930553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45992.412489930553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45992.412489930553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45992.412489930553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45992.412489930553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45992.412489930553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45992.412489930553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45992.412489930553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45992.412489930553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45992.412489930553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45992.412489930553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45992.412489930553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45992.412489930553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45992.412489930553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45992.412489930553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45992.412489930553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45992.412489930553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45992.412489930553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45992.412489930553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45992.412489930553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45992.412489930553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45992.412489930553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45992.412489930553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45992.412489930553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45992.412489930553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45992.412489930553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45992.412489930553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45992.412489930553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45992.412489930553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45992.412489930553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ref="G88:G151" ca="1" si="2">IFERROR(NOW()-F88,"")</f>
        <v>45992.412489930553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45992.412489930553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45992.412489930553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45992.412489930553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45992.412489930553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45992.412489930553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45992.412489930553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45992.412489930553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45992.412489930553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45992.412489930553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45992.412489930553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45992.412489930553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45992.412489930553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45992.412489930553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45992.412489930553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45992.412489930553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45992.412489930553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45992.412489930553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45992.412489930553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45992.412489930553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45992.412489930553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45992.412489930553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45992.412489930553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45992.412489930553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45992.412489930553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45992.412489930553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45992.412489930553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45992.412489930553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45992.412489930553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45992.412489930553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45992.412489930553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45992.412489930553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45992.412489930553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45992.412489930553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45992.412489930553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45992.412489930553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45992.412489930553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45992.412489930553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45992.412489930553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45992.412489930553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45992.412489930553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45992.412489930553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45992.412489930553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45992.412489930553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45992.412489930553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45992.412489930553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45992.412489930553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45992.412489930553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45992.412489930553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45992.412489930553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45992.412489930553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45992.412489930553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45992.412489930553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45992.412489930553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45992.412489930553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45992.412489930553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45992.412489930553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45992.412489930553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45992.412489930553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45992.412489930553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45992.412489930553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45992.412489930553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45992.412489930553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45992.412489930553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ref="G152:G215" ca="1" si="3">IFERROR(NOW()-F152,"")</f>
        <v>45992.412489930553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45992.412489930553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45992.412489930553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45992.412489930553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45992.412489930553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45992.412489930553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45992.412489930553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45992.412489930553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45992.412489930553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45992.412489930553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45992.412489930553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45992.412489930553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45992.412489930553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45992.412489930553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45992.412489930553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45992.412489930553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45992.412489930553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45992.412489930553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45992.412489930553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45992.412489930553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45992.412489930553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45992.412489930553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45992.412489930553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45992.412489930553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45992.412489930553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45992.412489930553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45992.412489930553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45992.412489930553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45992.412489930553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45992.412489930553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45992.412489930553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45992.412489930553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45992.412489930553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45992.412489930553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45992.412489930553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45992.412489930553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45992.412489930553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45992.412489930553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45992.412489930553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45992.412489930553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45992.412489930553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45992.412489930553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45992.412489930553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45992.412489930553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45992.412489930553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45992.412489930553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45992.412489930553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45992.412489930553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45992.412489930553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45992.412489930553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45992.412489930553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45992.412489930553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45992.412489930553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45992.412489930553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45992.412489930553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45992.412489930553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45992.412489930553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45992.412489930553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45992.412489930553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45992.412489930553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45992.412489930553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45992.412489930553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45992.412489930553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45992.412489930553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ref="G216:G261" ca="1" si="4">IFERROR(NOW()-F216,"")</f>
        <v>45992.412489930553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45992.412489930553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45992.412489930553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45992.412489930553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45992.412489930553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45992.412489930553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45992.412489930553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45992.412489930553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45992.412489930553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45992.412489930553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45992.412489930553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45992.412489930553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45992.412489930553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45992.412489930553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45992.412489930553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45992.412489930553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45992.412489930553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45992.412489930553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45992.412489930553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45992.412489930553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45992.412489930553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45992.412489930553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45992.412489930553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45992.412489930553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45992.412489930553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45992.412489930553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45992.412489930553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45992.412489930553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45992.412489930553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45992.412489930553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45992.412489930553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45992.412489930553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45992.412489930553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45992.412489930553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45992.412489930553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45992.412489930553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45992.412489930553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45992.412489930553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45992.412489930553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45992.412489930553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45992.412489930553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45992.412489930553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45992.412489930553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45992.412489930553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45992.412489930553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45992.412489930553</v>
      </c>
      <c r="H261" s="92"/>
      <c r="I261" s="110" t="str">
        <f>IFERROR(VLOOKUP(D261,DB!A:F,6,0),"")</f>
        <v/>
      </c>
      <c r="J261" s="110" t="str">
        <f>IFERROR(VLOOKUP(D261,DB!A:G,7,0),"")</f>
        <v/>
      </c>
      <c r="K261" s="94"/>
      <c r="L261" s="88" t="str">
        <f>IFERROR(VLOOKUP(D261,DB!A:I,9,0),"")</f>
        <v/>
      </c>
    </row>
  </sheetData>
  <dataValidations count="2">
    <dataValidation allowBlank="1" showInputMessage="1" showErrorMessage="1" sqref="E1" xr:uid="{A4F81451-56CC-4543-9497-104C4E44EE4B}"/>
    <dataValidation type="list" allowBlank="1" showInputMessage="1" showErrorMessage="1" sqref="E2:E2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100.58042974536511</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66.223612615736783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43.751378819441015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11.039191319439851</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0.28935335647838656</v>
      </c>
      <c r="H6" s="38">
        <v>45992.1175</v>
      </c>
      <c r="I6" s="37" t="str">
        <f>IFERROR(VLOOKUP(D6,DB!A:F,6,0),"")</f>
        <v>Generator-SG</v>
      </c>
      <c r="J6" s="37" t="str">
        <f>IFERROR(VLOOKUP(D6,DB!A:G,7,0),"")</f>
        <v>Vandalized</v>
      </c>
      <c r="K6" s="37" t="s">
        <v>39216</v>
      </c>
      <c r="L6" s="37" t="str">
        <f>IFERROR(VLOOKUP(D6,DB!A:I,9,0),"")</f>
        <v>Latis</v>
      </c>
    </row>
    <row r="7" spans="1:13">
      <c r="A7" s="37" t="s">
        <v>39217</v>
      </c>
      <c r="B7" s="37" t="str">
        <f>IFERROR(VLOOKUP(D7,DB!A:K,11,0),"")</f>
        <v>R5</v>
      </c>
      <c r="C7" s="37">
        <v>1</v>
      </c>
      <c r="D7" s="37" t="s">
        <v>38212</v>
      </c>
      <c r="E7" s="37" t="s">
        <v>39106</v>
      </c>
      <c r="F7" s="38">
        <v>45992.388009259259</v>
      </c>
      <c r="G7" s="135">
        <f ca="1">IFERROR(NOW()-F7,"")</f>
        <v>2.4480671294440981E-2</v>
      </c>
      <c r="H7" s="38">
        <v>45992.382268518515</v>
      </c>
      <c r="I7" s="37" t="str">
        <f>IFERROR(VLOOKUP(D7,DB!A:F,6,0),"")</f>
        <v>SCECO</v>
      </c>
      <c r="J7" s="37" t="str">
        <f>IFERROR(VLOOKUP(D7,DB!A:G,7,0),"")</f>
        <v>Haj Removal</v>
      </c>
      <c r="K7" s="37" t="s">
        <v>39218</v>
      </c>
      <c r="L7" s="37" t="str">
        <f>IFERROR(VLOOKUP(D7,DB!A:I,9,0),"")</f>
        <v>Latis</v>
      </c>
    </row>
    <row r="8" spans="1:13">
      <c r="A8" s="37"/>
      <c r="B8" s="37" t="str">
        <f>IFERROR(VLOOKUP(D8,DB!A:K,11,0),"")</f>
        <v/>
      </c>
      <c r="C8" s="37"/>
      <c r="D8" s="154"/>
      <c r="E8" s="37"/>
      <c r="F8" s="38"/>
      <c r="G8" s="135">
        <f ca="1">IFERROR(NOW()-F8,"")</f>
        <v>45992.412489930553</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45992.412489930553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45992.412489930553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45992.412489930553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45992.412489930553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45992.412489930553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45992.412489930553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45992.412489930553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45992.412489930553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45992.412489930553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45992.412489930553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45992.412489930553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45992.412489930553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45992.412489930553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45992.412489930553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45992.412489930553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45992.412489930553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45992.412489930553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45992.412489930553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45992.412489930553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45992.412489930553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45992.412489930553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45992.412489930553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45992.412489930553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45992.412489930553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45992.412489930553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45992.412489930553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45992.412489930553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45992.412489930553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45992.412489930553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45992.412489930553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45992.412489930553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45992.412489930553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45992.412489930553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45992.412489930553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45992.412489930553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45992.412489930553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45992.412489930553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45992.412489930553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45992.412489930553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45992.412489930553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45992.412489930553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45992.412489930553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45992.412489930553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45992.412489930553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45992.412489930553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45992.412489930553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45992.412489930553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45992.412489930553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45992.412489930553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45992.412489930553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45992.412489930553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45992.412489930553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45992.412489930553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45992.412489930553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45992.412489930553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45992.412489930553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45992.412489930553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45992.412489930553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45992.412489930553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45992.412489930553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45992.412489930553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45992.412489930553</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45992.412489930553</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2</v>
      </c>
      <c r="D2" s="119" t="s">
        <v>36977</v>
      </c>
      <c r="E2" s="106" t="s">
        <v>39106</v>
      </c>
      <c r="F2" s="121">
        <v>45992.335810185185</v>
      </c>
      <c r="G2" s="72">
        <f ca="1">IFERROR(NOW()-F2,"-")</f>
        <v>7.6679745368892327E-2</v>
      </c>
      <c r="H2" s="121">
        <v>45992.329317129632</v>
      </c>
      <c r="I2" s="119" t="str">
        <f>IFERROR(VLOOKUP(D2,DB!A:F,6,0),"")</f>
        <v>SCECO</v>
      </c>
      <c r="J2" s="119" t="str">
        <f>IFERROR(VLOOKUP(D2,DB!A:G,7,0),"")</f>
        <v xml:space="preserve">Weak </v>
      </c>
      <c r="K2" s="122" t="s">
        <v>39220</v>
      </c>
      <c r="L2" s="137" t="str">
        <f>IFERROR(VLOOKUP(D2,DB!A:I,9,0),"")</f>
        <v>Latis</v>
      </c>
    </row>
    <row r="3" spans="1:16382" ht="31.5" customHeight="1">
      <c r="A3" s="118"/>
      <c r="B3" s="119" t="str">
        <f>IFERROR(VLOOKUP(D3,DB!A:K,11,0),"")</f>
        <v/>
      </c>
      <c r="C3" s="120"/>
      <c r="D3" s="119"/>
      <c r="E3" s="106"/>
      <c r="F3" s="121"/>
      <c r="G3" s="72">
        <f ca="1">IFERROR(NOW()-F3,"-")</f>
        <v>45992.412489930553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45992.412489930553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45992.412489930553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45992.412489930553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45992.412489930553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45992.412489930553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45992.412489930553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45992.412489930553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45992.412489930553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45992.412489930553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45992.412489930553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45992.412489930553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45992.412489930553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45992.412489930553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45992.412489930553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45992.412489930553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45992.412489930553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45992.412489930553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45992.412489930553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45992.412489930553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45992.412489930553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45992.412489930553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45992.412489930553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45992.412489930553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45992.412489930553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45992.412489930553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45992.412489930553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45992.412489930553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45992.412489930553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45992.412489930553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45992.412489930553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45992.412489930553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45992.412489930553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45992.412489930553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45992.412489930553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45992.412489930553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45992.412489930553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45992.412489930553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45992.412489930553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45992.412489930553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45992.412489930553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45992.412489930553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45992.412489930553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45992.412489930553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45992.412489930553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45992.412489930553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45992.412489930553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45992.412489930553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45992.412489930553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45992.412489930553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45992.412489930553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45992.412489930553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45992.412489930553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45992.412489930553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45992.412489930553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45992.412489930553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45992.412489930553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45992.412489930553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45992.412489930553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45992.412489930553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45992.412489930553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45992.412489930553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45992.412489930553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45992.412489930553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45992.412489930553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45992.412489930553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45992.412489930553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45992.412489930553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45992.412489930553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45992.412489930553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45992.412489930553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45992.412489930553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45992.412489930553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45992.412489930553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45992.412489930553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45992.412489930553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45992.412489930553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45992.412489930553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45992.412489930553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45992.412489930553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45992.412489930553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45992.412489930553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45992.412489930553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45992.412489930553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45992.412489930553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45992.412489930553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45992.412489930553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45992.412489930553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45992.412489930553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45992.412489930553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45992.412489930553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45992.412489930553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45992.412489930553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45992.412489930553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45992.412489930553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45992.412489930553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45992.412489930553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45992.412489930553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45992.412489930553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45992.412489930553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45992.412489930553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45992.412489930553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45992.412489930553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45992.412489930553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45992.412489930553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45992.412489930553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45992.412489930553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45992.412489930553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45992.412489930553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45992.412489930553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45992.412489930553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45992.412489930553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45992.412489930553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45992.412489930553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45992.412489930553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45992.412489930553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45992.412489930553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45992.412489930553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45992.412489930553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45992.412489930553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45992.412489930553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45992.412489930553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45992.412489930553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45992.412489930553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45992.412489930553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45992.412489930553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45992.412489930553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45992.412489930553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45992.412489930553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45992.412489930553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45992.412489930553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45992.412489930553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45992.412489930553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45992.412489930553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45992.412489930553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45992.412489930553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45992.412489930553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45992.412489930553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45992.412489930553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45992.412489930553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45992.412489930553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45992.412489930553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45992.412489930553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45992.412489930553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45992.412489930553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45992.412489930553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45992.412489930553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45992.412489930553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45992.412489930553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45992.412489930553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45992.412489930553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45992.412489930553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45992.412489930553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45992.412489930553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45992.412489930553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45992.412489930553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45992.412489930553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45992.412489930553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45992.412489930553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45992.412489930553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45992.412489930553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45992.412489930553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45992.412489930553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45992.412489930553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45992.412489930553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45992.412489930553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45992.412489930553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45992.412489930553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45992.412489930553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45992.412489930553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45992.412489930553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45992.412489930553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45992.412489930553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45992.412489930553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45992.412489930553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45992.412489930553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45992.412489930553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45992.412489930553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45992.412489930553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45992.412489930553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45992.412489930553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45992.412489930553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45992.412489930553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45992.412489930553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45992.412489930553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45992.412489930553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45992.412489930553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45992.412489930553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45992.412489930553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45992.412489930553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45992.412489930553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45992.412489930553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45992.412489930553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45992.412489930553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45992.412489930553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45992.412489930553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45992.412489930553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45992.412489930553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45992.412489930553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45992.412489930553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45992.412489930553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45992.412489930553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45992.412489930553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45992.412489930553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45992.412489930553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45992.412489930553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45992.412489930553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45992.412489930553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45992.412489930553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45992.412489930553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45992.412489930553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45992.412489930553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45992.412489930553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45992.412489930553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45992.412489930553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45992.412489930553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45992.412489930553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45992.412489930553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45992.412489930553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45992.412489930553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45992.412489930553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45992.412489930553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45992.412489930553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45992.412489930553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45992.412489930553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45992.412489930553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45992.412489930553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45992.412489930553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45992.412489930553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45992.412489930553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45992.412489930553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45992.412489930553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45992.412489930553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45992.412489930553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45992.412489930553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45992.412489930553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45992.412489930553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45992.412489930553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45992.412489930553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45992.412489930553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45992.412489930553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45992.412489930553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45992.412489930553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45992.412489930553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45992.412489930553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45992.412489930553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45992.412489930553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45992.412489930553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45992.412489930553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45992.412489930553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45992.412489930553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45992.412489930553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45992.412489930553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45992.412489930553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45992.412489930553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45992.412489930553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45992.412489930553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45992.412489930553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45992.412489930553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45992.412489930553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45992.412489930553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45992.412489930553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45992.412489930553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45992.412489930553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45992.412489930553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45992.412489930553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45992.412489930553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45992.412489930553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45992.412489930553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45992.412489930553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45992.412489930553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45992.412489930553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45992.412489930553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45992.412489930553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45992.412489930553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45992.412489930553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45992.412489930553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45992.412489930553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45992.412489930553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45992.412489930553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45992.412489930553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45992.412489930553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45992.412489930553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45992.412489930553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45992.412489930553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45992.412489930553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45992.412489930553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45992.412489930553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45992.412489930553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45992.412489930553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45992.412489930553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45992.412489930553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45992.412489930553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45992.412489930553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45992.412489930553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45992.412489930553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45992.412489930553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45992.412489930553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45992.412489930553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45992.412489930553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45992.412489930553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45992.412489930553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45992.412489930553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45992.412489930553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45992.412489930553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45992.412489930553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45992.412489930553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45992.412489930553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45992.412489930553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45992.412489930553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45992.412489930553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45992.412489930553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45992.412489930553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45992.412489930553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45992.412489930553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45992.412489930553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45992.412489930553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45992.412489930553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45992.412489930553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45992.412489930553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45992.412489930553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45992.412489930553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45992.412489930553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45992.412489930553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45992.412489930553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45992.412489930553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45992.412489930553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45992.412489930553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45992.412489930553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45992.412489930553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45992.412489930553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45992.412489930553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45992.412489930553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45992.412489930553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45992.412489930553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45992.412489930553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45992.412489930553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45992.412489930553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45992.412489930553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45992.412489930553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45992.412489930553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45992.412489930553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45992.412489930553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45992.412489930553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45992.412489930553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45992.412489930553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45992.412489930553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45992.412489930553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45992.412489930553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45992.412489930553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45992.412489930553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45992.412489930553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45992.412489930553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45992.412489930553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45992.412489930553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45992.412489930553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45992.412489930553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45992.412489930553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45992.412489930553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45992.412489930553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45992.412489930553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45992.412489930553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45992.412489930553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45992.412489930553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45992.412489930553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45992.412489930553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45992.412489930553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45992.412489930553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45992.412489930553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45992.412489930553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45992.412489930553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45992.412489930553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45992.412489930553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45992.412489930553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45992.412489930553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45992.412489930553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45992.412489930553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45992.412489930553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45992.412489930553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45992.412489930553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45992.412489930553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45992.412489930553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45992.412489930553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45992.412489930553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45992.412489930553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45992.412489930553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45992.412489930553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45992.412489930553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45992.412489930553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45992.412489930553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45992.412489930553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45992.412489930553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45992.412489930553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45992.412489930553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45992.412489930553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45992.412489930553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45992.412489930553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45992.412489930553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45992.412489930553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45992.412489930553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45992.412489930553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45992.412489930553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45992.412489930553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45992.412489930553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45992.412489930553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45992.412489930553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45992.412489930553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45992.412489930553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45992.412489930553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45992.412489930553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45992.412489930553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45992.412489930553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45992.412489930553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45992.412489930553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45992.412489930553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45992.412489930553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45992.412489930553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45992.412489930553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45992.412489930553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45992.412489930553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45992.412489930553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45992.412489930553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45992.412489930553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45992.412489930553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45992.412489930553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45992.412489930553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45992.412489930553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45992.412489930553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45992.412489930553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45992.412489930553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45992.412489930553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45992.412489930553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45992.412489930553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45992.412489930553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45992.412489930553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45992.412489930553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45992.412489930553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45992.412489930553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45992.412489930553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45992.412489930553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45992.412489930553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45992.412489930553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45992.412489930553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45992.412489930553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45992.412489930553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45992.412489930553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45992.412489930553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45992.412489930553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45992.412489930553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45992.412489930553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45992.412489930553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45992.412489930553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45992.412489930553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45992.412489930553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45992.412489930553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45992.412489930553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45992.412489930553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45992.412489930553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45992.412489930553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45992.412489930553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45992.412489930553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45992.412489930553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45992.412489930553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45992.412489930553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45992.412489930553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45992.412489930553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45992.412489930553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45992.412489930553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45992.412489930553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45992.412489930553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45992.412489930553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45992.412489930553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45992.412489930553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45992.412489930553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45992.412489930553</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45992.412489930553</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2025-12-01T06:54:11Z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