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98" documentId="120_S{2AC9BD13-BADA-5192-A53E-5A8FF88502F6}" xr6:coauthVersionLast="47" xr6:coauthVersionMax="47" xr10:uidLastSave="{EF74F68E-05E5-4814-B9AE-47D0FCAF08A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G2" i="9"/>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<sst xmlns="http://schemas.openxmlformats.org/spreadsheetml/2006/main" count="180299" uniqueCount="39135">
  <si>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</si>
  <si>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</si>
  <si>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</si>
  <si>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</si>
  <si>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</si>
  <si>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</si>
  <si>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</si>
  <si>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</si>
  <si>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</si>
  <si>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</si>
  <si>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</si>
  <si>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</si>
  <si>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</si>
  <si>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</si>
  <si>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</si>
  <si>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</si>
  <si>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</si>
  <si>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</si>
  <si>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</si>
  <si>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</si>
  <si>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</si>
  <si>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</si>
  <si>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</si>
  <si>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</si>
  <si>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</si>
  <si>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</si>
  <si>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</si>
  <si>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</si>
  <si>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</si>
  <si>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</si>
  <si>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</si>
  <si>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</si>
  <si>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</si>
  <si>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</si>
  <si>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</si>
  <si>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</si>
  <si>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</si>
  <si>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</si>
  <si>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</si>
  <si>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</si>
  <si>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</si>
  <si>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</si>
  <si>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</si>
  <si>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</si>
  <si>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</si>
  <si>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</si>
  <si>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</si>
  <si>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</si>
  <si>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</si>
  <si>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</si>
  <si>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</si>
  <si>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</si>
  <si>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</si>
  <si>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</si>
  <si>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</si>
  <si>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</si>
  <si>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</si>
  <si>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</si>
  <si>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</si>
  <si>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</si>
  <si>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</si>
  <si>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</si>
  <si>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</si>
  <si>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</si>
  <si>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</si>
  <si>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</si>
  <si>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</si>
  <si>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</si>
  <si>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</si>
  <si>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</si>
  <si>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</si>
  <si>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</si>
  <si>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</si>
  <si>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</si>
  <si>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</si>
  <si>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</si>
  <si>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</si>
  <si>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</si>
  <si>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</si>
  <si>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</si>
  <si>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</si>
  <si>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</si>
  <si>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</si>
  <si>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</si>
  <si>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</si>
  <si>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</si>
  <si>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</si>
  <si>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</si>
  <si>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</si>
  <si>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</si>
  <si>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</si>
  <si>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</si>
  <si>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</si>
  <si>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</si>
  <si>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</si>
  <si>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</si>
  <si>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</si>
  <si>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</si>
  <si>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</si>
  <si>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</si>
  <si>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</si>
  <si>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</si>
  <si>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</si>
  <si>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</si>
  <si>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</si>
  <si>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</si>
  <si>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</si>
  <si>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</si>
  <si>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</si>
  <si>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</si>
  <si>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</si>
  <si>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</si>
  <si>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</si>
  <si>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</si>
  <si>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</si>
  <si>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</si>
  <si>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</si>
  <si>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</si>
  <si>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</si>
  <si>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</si>
  <si>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</si>
  <si>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</si>
  <si>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</si>
  <si>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</si>
  <si>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</si>
  <si>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</si>
  <si>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</si>
  <si>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</si>
  <si>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</si>
  <si>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</si>
  <si>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</si>
  <si>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</si>
  <si>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</si>
  <si>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</si>
  <si>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</si>
  <si>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</si>
  <si>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</si>
  <si>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</si>
  <si>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</si>
  <si>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</si>
  <si>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</si>
  <si>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</si>
  <si>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</si>
  <si>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</si>
  <si>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</si>
  <si>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</si>
  <si>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</si>
  <si>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</si>
  <si>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</si>
  <si>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</si>
  <si>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</si>
  <si>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</si>
  <si>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</si>
  <si>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</si>
  <si>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</si>
  <si>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</si>
  <si>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</si>
  <si>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</si>
  <si>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</si>
  <si>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</si>
  <si>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</si>
  <si>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</si>
  <si>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</si>
  <si>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</si>
  <si>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</si>
  <si>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</si>
  <si>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</si>
  <si>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</si>
  <si>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</si>
  <si>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</si>
  <si>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</si>
  <si>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</si>
  <si>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</si>
  <si>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</si>
  <si>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</si>
  <si>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</si>
  <si>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</si>
  <si>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</si>
  <si>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</si>
  <si>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</si>
  <si>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</si>
  <si>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</si>
  <si>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</si>
  <si>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</si>
  <si>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</si>
  <si>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</si>
  <si>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</si>
  <si>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</si>
  <si>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</si>
  <si>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</si>
  <si>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</si>
  <si>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</si>
  <si>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</si>
  <si>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</si>
  <si>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</si>
  <si>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</si>
  <si>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</si>
  <si>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</si>
  <si>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</si>
  <si>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</si>
  <si>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</si>
  <si>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</si>
  <si>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</si>
  <si>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</si>
  <si>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</si>
  <si>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</si>
  <si>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</si>
  <si>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</si>
  <si>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</si>
  <si>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</si>
  <si>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</si>
  <si>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</si>
  <si>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</si>
  <si>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</si>
  <si>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</si>
  <si>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</si>
  <si>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</si>
  <si>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</si>
  <si>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</si>
  <si>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</si>
  <si>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</si>
  <si>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</si>
  <si>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</si>
  <si>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</si>
  <si>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</si>
  <si>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</si>
  <si>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</si>
  <si>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</si>
  <si>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</si>
  <si>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</si>
  <si>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</si>
  <si>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</si>
  <si>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</si>
  <si>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</si>
  <si>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</si>
  <si>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</si>
  <si>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</si>
  <si>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</si>
  <si>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</si>
  <si>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</si>
  <si>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</si>
  <si>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</si>
  <si>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</si>
  <si>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</si>
  <si>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</si>
  <si>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</si>
  <si>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</si>
  <si>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</si>
  <si>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</si>
  <si>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</si>
  <si>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</si>
  <si>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</si>
  <si>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</si>
  <si>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</si>
  <si>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</si>
  <si>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</si>
  <si>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</si>
  <si>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</si>
  <si>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</si>
  <si>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</si>
  <si>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</si>
  <si>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</si>
  <si>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</si>
  <si>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</si>
  <si>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</si>
  <si>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</si>
  <si>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</si>
  <si>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</si>
  <si>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</si>
  <si>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</si>
  <si>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</si>
  <si>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</si>
  <si>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</si>
  <si>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</si>
  <si>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</si>
  <si>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</si>
  <si>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</si>
  <si>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</si>
  <si>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</si>
  <si>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</si>
  <si>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</si>
  <si>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</si>
  <si>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</si>
  <si>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</si>
  <si>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</si>
  <si>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</si>
  <si>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</si>
  <si>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</si>
  <si>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</si>
  <si>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</si>
  <si>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</si>
  <si>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</si>
  <si>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</si>
  <si>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</si>
  <si>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</si>
  <si>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</si>
  <si>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</si>
  <si>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</si>
  <si>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</si>
  <si>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</si>
  <si>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</si>
  <si>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</si>
  <si>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</si>
  <si>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</si>
  <si>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</si>
  <si>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</si>
  <si>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</si>
  <si>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</si>
  <si>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</si>
  <si>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</si>
  <si>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</si>
  <si>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</si>
  <si>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</si>
  <si>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</si>
  <si>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</si>
  <si>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</si>
  <si>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</si>
  <si>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</si>
  <si>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</si>
  <si>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</si>
  <si>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</si>
  <si>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</si>
  <si>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</si>
  <si>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</si>
  <si>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</si>
  <si>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</si>
  <si>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</si>
  <si>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</si>
  <si>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</si>
  <si>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</si>
  <si>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</si>
  <si>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</si>
  <si>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</si>
  <si>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</si>
  <si>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</si>
  <si>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</si>
  <si>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</si>
  <si>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</si>
  <si>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</si>
  <si>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</si>
  <si>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</si>
  <si>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</si>
  <si>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</si>
  <si>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</si>
  <si>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</si>
  <si>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</si>
  <si>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</si>
  <si>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</si>
  <si>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</si>
  <si>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</si>
  <si>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</si>
  <si>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</si>
  <si>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</si>
  <si>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</si>
  <si>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</si>
  <si>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</si>
  <si>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</si>
  <si>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</si>
  <si>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</si>
  <si>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</si>
  <si>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</si>
  <si>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</si>
  <si>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</si>
  <si>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</si>
  <si>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</si>
  <si>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</si>
  <si>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</si>
  <si>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</si>
  <si>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</si>
  <si>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</si>
  <si>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</si>
  <si>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</si>
  <si>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</si>
  <si>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</si>
  <si>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</si>
  <si>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</si>
  <si>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</si>
  <si>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</si>
  <si>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</si>
  <si>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</si>
  <si>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</si>
  <si>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</si>
  <si>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</si>
  <si>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</si>
  <si>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</si>
  <si>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</si>
  <si>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</si>
  <si>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</si>
  <si>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</si>
  <si>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</si>
  <si>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</si>
  <si>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</si>
  <si>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</si>
  <si>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</si>
  <si>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</si>
  <si>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</si>
  <si>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</si>
  <si>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</si>
  <si>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</si>
  <si>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</si>
  <si>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</si>
  <si>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</si>
  <si>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</si>
  <si>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</si>
  <si>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</si>
  <si>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</si>
  <si>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</si>
  <si>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</si>
  <si>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</si>
  <si>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</si>
  <si>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</si>
  <si>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</si>
  <si>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</si>
  <si>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</si>
  <si>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</si>
  <si>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</si>
  <si>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</si>
  <si>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</si>
  <si>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</si>
  <si>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</si>
  <si>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</si>
  <si>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</si>
  <si>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</si>
  <si>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</si>
  <si>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</si>
  <si>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</si>
  <si>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</si>
  <si>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</si>
  <si>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</si>
  <si>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</si>
  <si>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</si>
  <si>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</si>
  <si>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</si>
  <si>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</si>
  <si>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</si>
  <si>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</si>
  <si>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</si>
  <si>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</si>
  <si>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</si>
  <si>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</si>
  <si>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</si>
  <si>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</si>
  <si>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</si>
  <si>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</si>
  <si>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</si>
  <si>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</si>
  <si>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</si>
  <si>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</si>
  <si>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</si>
  <si>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</si>
  <si>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</si>
  <si>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</si>
  <si>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</si>
  <si>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</si>
  <si>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</si>
  <si>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</si>
  <si>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</si>
  <si>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</si>
  <si>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</si>
  <si>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</si>
  <si>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</si>
  <si>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</si>
  <si>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</si>
  <si>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</si>
  <si>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</si>
  <si>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</si>
  <si>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</si>
  <si>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</si>
  <si>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</si>
  <si>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</si>
  <si>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</si>
  <si>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</si>
  <si>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</si>
  <si>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</si>
  <si>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</si>
  <si>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</si>
  <si>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</si>
  <si>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</si>
  <si>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</si>
  <si>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</si>
  <si>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</si>
  <si>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</si>
  <si>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</si>
  <si>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</si>
  <si>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</si>
  <si>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</si>
  <si>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</si>
  <si>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</si>
  <si>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</si>
  <si>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</si>
  <si>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</si>
  <si>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</si>
  <si>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</si>
  <si>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</si>
  <si>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</si>
  <si>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</si>
  <si>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</si>
  <si>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</si>
  <si>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</si>
  <si>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</si>
  <si>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</si>
  <si>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</si>
  <si>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</si>
  <si>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</si>
  <si>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</si>
  <si>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</si>
  <si>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</si>
  <si>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</si>
  <si>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</si>
  <si>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</si>
  <si>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</si>
  <si>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</si>
  <si>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</si>
  <si>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</si>
  <si>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</si>
  <si>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</si>
  <si>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</si>
  <si>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</si>
  <si>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</si>
  <si>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</si>
  <si>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</si>
  <si>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</si>
  <si>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</si>
  <si>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</si>
  <si>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</si>
  <si>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</si>
  <si>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</si>
  <si>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</si>
  <si>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</si>
  <si>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</si>
  <si>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</si>
  <si>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</si>
  <si>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</si>
  <si>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</si>
  <si>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</si>
  <si>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</si>
  <si>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</si>
  <si>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</si>
  <si>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</si>
  <si>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</si>
  <si>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</si>
  <si>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</si>
  <si>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</si>
  <si>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</si>
  <si>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</si>
  <si>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</si>
  <si>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</si>
  <si>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</si>
  <si>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</si>
  <si>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</si>
  <si>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</si>
  <si>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</si>
  <si>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</si>
  <si>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</si>
  <si>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</si>
  <si>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</si>
  <si>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</si>
  <si>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</si>
  <si>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</si>
  <si>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</si>
  <si>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</si>
  <si>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</si>
  <si>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</si>
  <si>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</si>
  <si>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</si>
  <si>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</si>
  <si>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</si>
  <si>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</si>
  <si>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</si>
  <si>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</si>
  <si>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</si>
  <si>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</si>
  <si>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</si>
  <si>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</si>
  <si>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</si>
  <si>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</si>
  <si>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</si>
  <si>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</si>
  <si>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</si>
  <si>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</si>
  <si>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</si>
  <si>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</si>
  <si>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</si>
  <si>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</si>
  <si>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</si>
  <si>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</si>
  <si>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</si>
  <si>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</si>
  <si>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</si>
  <si>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</si>
  <si>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</si>
  <si>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</si>
  <si>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</si>
  <si>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</si>
  <si>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</si>
  <si>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</si>
  <si>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</si>
  <si>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</si>
  <si>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</si>
  <si>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</si>
  <si>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</si>
  <si>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</si>
  <si>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</si>
  <si>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</si>
  <si>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</si>
  <si>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</si>
  <si>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</si>
  <si>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</si>
  <si>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</si>
  <si>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</si>
  <si>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</si>
  <si>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</si>
  <si>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</si>
  <si>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</si>
  <si>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</si>
  <si>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</si>
  <si>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</si>
  <si>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</si>
  <si>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</si>
  <si>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</si>
  <si>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</si>
  <si>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</si>
  <si>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</si>
  <si>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</si>
  <si>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</si>
  <si>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</si>
  <si>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</si>
  <si>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</si>
  <si>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</si>
  <si>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</si>
  <si>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</si>
  <si>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</si>
  <si>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</si>
  <si>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</si>
  <si>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</si>
  <si>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</si>
  <si>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</si>
  <si>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</si>
  <si>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</si>
  <si>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</si>
  <si>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</si>
  <si>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</si>
  <si>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</si>
  <si>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</si>
  <si>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</si>
  <si>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</si>
  <si>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</si>
  <si>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</si>
  <si>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</si>
  <si>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</si>
  <si>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</si>
  <si>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</si>
  <si>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</si>
  <si>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</si>
  <si>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</si>
  <si>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</si>
  <si>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</si>
  <si>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</si>
  <si>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</si>
  <si>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</si>
  <si>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</si>
  <si>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</si>
  <si>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</si>
  <si>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</si>
  <si>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</si>
  <si>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</si>
  <si>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</si>
  <si>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</si>
  <si>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</si>
  <si>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</si>
  <si>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</si>
  <si>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</si>
  <si>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</si>
  <si>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</si>
  <si>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</si>
  <si>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</si>
  <si>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</si>
  <si>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</si>
  <si>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</si>
  <si>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</si>
  <si>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</si>
  <si>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</si>
  <si>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</si>
  <si>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</si>
  <si>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</si>
  <si>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</si>
  <si>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</si>
  <si>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</si>
  <si>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</si>
  <si>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</si>
  <si>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</si>
  <si>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</si>
  <si>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</si>
  <si>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</si>
  <si>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</si>
  <si>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</si>
  <si>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</si>
  <si>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</si>
  <si>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</si>
  <si>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</si>
  <si>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</si>
  <si>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</si>
  <si>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</si>
  <si>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</si>
  <si>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</si>
  <si>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</si>
  <si>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</si>
  <si>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</si>
  <si>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</si>
  <si>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</si>
  <si>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</si>
  <si>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</si>
  <si>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</si>
  <si>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</si>
  <si>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</si>
  <si>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</si>
  <si>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</si>
  <si>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</si>
  <si>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</si>
  <si>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</si>
  <si>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</si>
  <si>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</si>
  <si>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</si>
  <si>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</si>
  <si>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</si>
  <si>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</si>
  <si>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</si>
  <si>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</si>
  <si>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</si>
  <si>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</si>
  <si>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</si>
  <si>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</si>
  <si>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</si>
  <si>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</si>
  <si>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</si>
  <si>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</si>
  <si>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</si>
  <si>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</si>
  <si>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</si>
  <si>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</si>
  <si>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</si>
  <si>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</si>
  <si>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</si>
  <si>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</si>
  <si>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</si>
  <si>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</si>
  <si>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</si>
  <si>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</si>
  <si>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</si>
  <si>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</si>
  <si>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</si>
  <si>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</si>
  <si>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</si>
  <si>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</si>
  <si>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</si>
  <si>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</si>
  <si>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</si>
  <si>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</si>
  <si>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</si>
  <si>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</si>
  <si>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</si>
  <si>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</si>
  <si>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</si>
  <si>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</si>
  <si>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</si>
  <si>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</si>
  <si>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</si>
  <si>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</si>
  <si>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</si>
  <si>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</si>
  <si>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</si>
  <si>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</si>
  <si>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</si>
  <si>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</si>
  <si>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</si>
  <si>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</si>
  <si>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</si>
  <si>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</si>
  <si>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</si>
  <si>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</si>
  <si>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</si>
  <si>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</si>
  <si>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</si>
  <si>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</si>
  <si>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</si>
  <si>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</si>
  <si>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</si>
  <si>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</si>
  <si>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</si>
  <si>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</si>
  <si>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</si>
  <si>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</si>
  <si>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</si>
  <si>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</si>
  <si>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</si>
  <si>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</si>
  <si>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</si>
  <si>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</si>
  <si>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</si>
  <si>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</si>
  <si>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</si>
  <si>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</si>
  <si>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</si>
  <si>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</si>
  <si>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</si>
  <si>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</si>
  <si>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</si>
  <si>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</si>
  <si>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</si>
  <si>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</si>
  <si>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</si>
  <si>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</si>
  <si>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</si>
  <si>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</si>
  <si>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</si>
  <si>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</si>
  <si>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</si>
  <si>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</si>
  <si>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</si>
  <si>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</si>
  <si>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</si>
  <si>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</si>
  <si>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</si>
  <si>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</si>
  <si>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</si>
  <si>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</si>
  <si>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</si>
  <si>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</si>
  <si>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</si>
  <si>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</si>
  <si>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</si>
  <si>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</si>
  <si>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</si>
  <si>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</si>
  <si>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</si>
  <si>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</si>
  <si>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</si>
  <si>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</si>
  <si>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</si>
  <si>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</si>
  <si>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</si>
  <si>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</si>
  <si>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</si>
  <si>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</si>
  <si>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</si>
  <si>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</si>
  <si>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</si>
  <si>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</si>
  <si>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</si>
  <si>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</si>
  <si>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</si>
  <si>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</si>
  <si>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</si>
  <si>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</si>
  <si>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</si>
  <si>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</si>
  <si>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</si>
  <si>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</si>
  <si>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</si>
  <si>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</si>
  <si>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</si>
  <si>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</si>
  <si>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</si>
  <si>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</si>
  <si>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</si>
  <si>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</si>
  <si>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</si>
  <si>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</si>
  <si>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</si>
  <si>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</si>
  <si>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</si>
  <si>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</si>
  <si>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</si>
  <si>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</si>
  <si>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</si>
  <si>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</si>
  <si>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</si>
  <si>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</si>
  <si>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</si>
  <si>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</si>
  <si>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</si>
  <si>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</si>
  <si>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</si>
  <si>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</si>
  <si>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</si>
  <si>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</si>
  <si>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</si>
  <si>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</si>
  <si>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</si>
  <si>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</si>
  <si>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</si>
  <si>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</si>
  <si>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</si>
  <si>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</si>
  <si>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</si>
  <si>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</si>
  <si>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</si>
  <si>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</si>
  <si>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</si>
  <si>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</si>
  <si>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</si>
  <si>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</si>
  <si>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</si>
  <si>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</si>
  <si>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</si>
  <si>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</si>
  <si>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</si>
  <si>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</si>
  <si>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</si>
  <si>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</si>
  <si>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</si>
  <si>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</si>
  <si>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</si>
  <si>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</si>
  <si>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</si>
  <si>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</si>
  <si>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</si>
  <si>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</si>
  <si>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</si>
  <si>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</si>
  <si>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</si>
  <si>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</si>
  <si>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</si>
  <si>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</si>
  <si>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</si>
  <si>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</si>
  <si>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</si>
  <si>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</si>
  <si>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</si>
  <si>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</si>
  <si>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</si>
  <si>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</si>
  <si>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</si>
  <si>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</si>
  <si>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</si>
  <si>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</si>
  <si>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</si>
  <si>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</si>
  <si>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</si>
  <si>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</si>
  <si>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</si>
  <si>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</si>
  <si>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</si>
  <si>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</si>
  <si>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</si>
  <si>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</si>
  <si>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</si>
  <si>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</si>
  <si>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</si>
  <si>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</si>
  <si>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</si>
  <si>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</si>
  <si>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</si>
  <si>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</si>
  <si>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</si>
  <si>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</si>
  <si>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</si>
  <si>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</si>
  <si>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</si>
  <si>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</si>
  <si>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</si>
  <si>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</si>
  <si>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</si>
  <si>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</si>
  <si>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</si>
  <si>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</si>
  <si>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</si>
  <si>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</si>
  <si>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</si>
  <si>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</si>
  <si>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</si>
  <si>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</si>
  <si>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</si>
  <si>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</si>
  <si>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</si>
  <si>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</si>
  <si>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</si>
  <si>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</si>
  <si>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</si>
  <si>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</si>
  <si>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</si>
  <si>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</si>
  <si>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</si>
  <si>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</si>
  <si>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</si>
  <si>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</si>
  <si>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</si>
  <si>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</si>
  <si>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</si>
  <si>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</si>
  <si>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</si>
  <si>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</si>
  <si>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</si>
  <si>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</si>
  <si>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</si>
  <si>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</si>
  <si>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</si>
  <si>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</si>
  <si>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</si>
  <si>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</si>
  <si>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</si>
  <si>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</si>
  <si>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</si>
  <si>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</si>
  <si>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</si>
  <si>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</si>
  <si>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</si>
  <si>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</si>
  <si>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</si>
  <si>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</si>
  <si>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</si>
  <si>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</si>
  <si>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</si>
  <si>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</si>
  <si>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</si>
  <si>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</si>
  <si>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</si>
  <si>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</si>
  <si>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</si>
  <si>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</si>
  <si>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</si>
  <si>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</si>
  <si>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</si>
  <si>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</si>
  <si>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</si>
  <si>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</si>
  <si>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</si>
  <si>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</si>
  <si>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</si>
  <si>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</si>
  <si>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</si>
  <si>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</si>
  <si>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</si>
  <si>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</si>
  <si>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</si>
  <si>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</si>
  <si>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</si>
  <si>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</si>
  <si>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</si>
  <si>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</si>
  <si>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</si>
  <si>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</si>
  <si>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</si>
  <si>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</si>
  <si>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</si>
  <si>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</si>
  <si>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</si>
  <si>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</si>
  <si>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</si>
  <si>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</si>
  <si>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</si>
  <si>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</si>
  <si>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</si>
  <si>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</si>
  <si>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</si>
  <si>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</si>
  <si>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</si>
  <si>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</si>
  <si>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</si>
  <si>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</si>
  <si>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</si>
  <si>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</si>
  <si>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</si>
  <si>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</si>
  <si>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</si>
  <si>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</si>
  <si>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</si>
  <si>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</si>
  <si>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</si>
  <si>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</si>
  <si>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</si>
  <si>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</si>
  <si>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</si>
  <si>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</si>
  <si>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</si>
  <si>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</si>
  <si>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</si>
  <si>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</si>
  <si>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</si>
  <si>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</si>
  <si>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</si>
  <si>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</si>
  <si>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</si>
  <si>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</si>
  <si>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</si>
  <si>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</si>
  <si>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</si>
  <si>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</si>
  <si>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</si>
  <si>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</si>
  <si>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</si>
  <si>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</si>
  <si>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</si>
  <si>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</si>
  <si>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</si>
  <si>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</si>
  <si>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</si>
  <si>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</si>
  <si>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</si>
  <si>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</si>
  <si>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</si>
  <si>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</si>
  <si>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</si>
  <si>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</si>
  <si>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</si>
  <si>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</si>
  <si>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</si>
  <si>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</si>
  <si>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</si>
  <si>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</si>
  <si>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</si>
  <si>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</si>
  <si>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</si>
  <si>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</si>
  <si>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</si>
  <si>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</si>
  <si>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</si>
  <si>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</si>
  <si>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</si>
  <si>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</si>
  <si>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</si>
  <si>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</si>
  <si>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</si>
  <si>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</si>
  <si>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</si>
  <si>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</si>
  <si>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</si>
  <si>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</si>
  <si>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</si>
  <si>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</si>
  <si>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</si>
  <si>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</si>
  <si>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</si>
  <si>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</si>
  <si>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</si>
  <si>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</si>
  <si>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</si>
  <si>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</si>
  <si>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</si>
  <si>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</si>
  <si>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</si>
  <si>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</si>
  <si>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</si>
  <si>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</si>
  <si>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</si>
  <si>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</si>
  <si>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</si>
  <si>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</si>
  <si>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</si>
  <si>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</si>
  <si>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</si>
  <si>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</si>
  <si>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</si>
  <si>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</si>
  <si>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</si>
  <si>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</si>
  <si>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</si>
  <si>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</si>
  <si>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</si>
  <si>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</si>
  <si>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</si>
  <si>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</si>
  <si>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</si>
  <si>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</si>
  <si>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</si>
  <si>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</si>
  <si>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</si>
  <si>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</si>
  <si>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</si>
  <si>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</si>
  <si>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</si>
  <si>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</si>
  <si>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</si>
  <si>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</si>
  <si>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</si>
  <si>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</si>
  <si>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</si>
  <si>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</si>
  <si>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</si>
  <si>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</si>
  <si>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</si>
  <si>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</si>
  <si>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</si>
  <si>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</si>
  <si>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</si>
  <si>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</si>
  <si>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</si>
  <si>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</si>
  <si>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</si>
  <si>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</si>
  <si>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</si>
  <si>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</si>
  <si>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</si>
  <si>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</si>
  <si>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</si>
  <si>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</si>
  <si>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</si>
  <si>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</si>
  <si>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</si>
  <si>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</si>
  <si>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</si>
  <si>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</si>
  <si>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</si>
  <si>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</si>
  <si>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</si>
  <si>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</si>
  <si>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</si>
  <si>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</si>
  <si>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</si>
  <si>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</si>
  <si>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</si>
  <si>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</si>
  <si>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</si>
  <si>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</si>
  <si>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</si>
  <si>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</si>
  <si>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</si>
  <si>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</si>
  <si>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</si>
  <si>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</si>
  <si>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</si>
  <si>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</si>
  <si>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</si>
  <si>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</si>
  <si>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</si>
  <si>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</si>
  <si>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</si>
  <si>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</si>
  <si>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</si>
  <si>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</si>
  <si>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</si>
  <si>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</si>
  <si>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</si>
  <si>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</si>
  <si>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</si>
  <si>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</si>
  <si>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</si>
  <si>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</si>
  <si>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</si>
  <si>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</si>
  <si>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</si>
  <si>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</si>
  <si>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</si>
  <si>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</si>
  <si>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</si>
  <si>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</si>
  <si>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</si>
  <si>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</si>
  <si>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</si>
  <si>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</si>
  <si>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</si>
  <si>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</si>
  <si>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</si>
  <si>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</si>
  <si>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</si>
  <si>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</si>
  <si>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</si>
  <si>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</si>
  <si>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</si>
  <si>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</si>
  <si>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</si>
  <si>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</si>
  <si>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</si>
  <si>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</si>
  <si>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</si>
  <si>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</si>
  <si>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</si>
  <si>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</si>
  <si>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</si>
  <si>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</si>
  <si>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</si>
  <si>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</si>
  <si>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</si>
  <si>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</si>
  <si>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</si>
  <si>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</si>
  <si>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</si>
  <si>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</si>
  <si>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</si>
  <si>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</si>
  <si>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</si>
  <si>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</si>
  <si>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</si>
  <si>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</si>
  <si>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</si>
  <si>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</si>
  <si>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</si>
  <si>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</si>
  <si>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</si>
  <si>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</si>
  <si>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</si>
  <si>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</si>
  <si>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</si>
  <si>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</si>
  <si>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</si>
  <si>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</si>
  <si>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</si>
  <si>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</si>
  <si>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</si>
  <si>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</si>
  <si>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</si>
  <si>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</si>
  <si>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</si>
  <si>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</si>
  <si>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</si>
  <si>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</si>
  <si>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</si>
  <si>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</si>
  <si>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</si>
  <si>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</si>
  <si>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</si>
  <si>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</si>
  <si>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</si>
  <si>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</si>
  <si>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</si>
  <si>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</si>
  <si>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</si>
  <si>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</si>
  <si>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</si>
  <si>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</si>
  <si>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</si>
  <si>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</si>
  <si>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</si>
  <si>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</si>
  <si>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</si>
  <si>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</si>
  <si>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</si>
  <si>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</si>
  <si>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</si>
  <si>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</si>
  <si>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</si>
  <si>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</si>
  <si>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</si>
  <si>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</si>
  <si>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</si>
  <si>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</si>
  <si>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</si>
  <si>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</si>
  <si>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</si>
  <si>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</si>
  <si>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</si>
  <si>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</si>
  <si>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</si>
  <si>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</si>
  <si>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</si>
  <si>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</si>
  <si>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</si>
  <si>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</si>
  <si>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</si>
  <si>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</si>
  <si>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</si>
  <si>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</si>
  <si>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</si>
  <si>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</si>
  <si>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</si>
  <si>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</si>
  <si>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</si>
  <si>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</si>
  <si>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</si>
  <si>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</si>
  <si>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</si>
  <si>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</si>
  <si>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</si>
  <si>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</si>
  <si>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</si>
  <si>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</si>
  <si>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</si>
  <si>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</si>
  <si>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</si>
  <si>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</si>
  <si>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</si>
  <si>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</si>
  <si>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</si>
  <si>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</si>
  <si>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</si>
  <si>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</si>
  <si>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</si>
  <si>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</si>
  <si>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</si>
  <si>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</si>
  <si>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</si>
  <si>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</si>
  <si>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</si>
  <si>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</si>
  <si>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</si>
  <si>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</si>
  <si>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</si>
  <si>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</si>
  <si>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</si>
  <si>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</si>
  <si>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</si>
  <si>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</si>
  <si>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</si>
  <si>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</si>
  <si>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</si>
  <si>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</si>
  <si>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</si>
  <si>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</si>
  <si>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</si>
  <si>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</si>
  <si>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</si>
  <si>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</si>
  <si>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</si>
  <si>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</si>
  <si>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</si>
  <si>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</si>
  <si>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</si>
  <si>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</si>
  <si>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</si>
  <si>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</si>
  <si>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</si>
  <si>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</si>
  <si>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</si>
  <si>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</si>
  <si>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</si>
  <si>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</si>
  <si>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</si>
  <si>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</si>
  <si>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</si>
  <si>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</si>
  <si>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</si>
  <si>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</si>
  <si>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</si>
  <si>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</si>
  <si>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</si>
  <si>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</si>
  <si>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</si>
  <si>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</si>
  <si>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</si>
  <si>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</si>
  <si>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</si>
  <si>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</si>
  <si>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</si>
  <si>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</si>
  <si>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</si>
  <si>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</si>
  <si>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</si>
  <si>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</si>
  <si>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</si>
  <si>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</si>
  <si>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</si>
  <si>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</si>
  <si>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</si>
  <si>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</si>
  <si>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</si>
  <si>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</si>
  <si>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</si>
  <si>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</si>
  <si>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</si>
  <si>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</si>
  <si>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</si>
  <si>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</si>
  <si>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</si>
  <si>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</si>
  <si>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</si>
  <si>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</si>
  <si>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</si>
  <si>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</si>
  <si>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</si>
  <si>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</si>
  <si>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</si>
  <si>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</si>
  <si>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</si>
  <si>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</si>
  <si>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</si>
  <si>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</si>
  <si>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</si>
  <si>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</si>
  <si>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</si>
  <si>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</si>
  <si>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</si>
  <si>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</si>
  <si>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</si>
  <si>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</si>
  <si>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</si>
  <si>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</si>
  <si>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</si>
  <si>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</si>
  <si>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</si>
  <si>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</si>
  <si>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</si>
  <si>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</si>
  <si>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</si>
  <si>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</si>
  <si>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</si>
  <si>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</si>
  <si>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</si>
  <si>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</si>
  <si>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</si>
  <si>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</si>
  <si>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</si>
  <si>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</si>
  <si>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</si>
  <si>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</si>
  <si>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</si>
  <si>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</si>
  <si>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</si>
  <si>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</si>
  <si>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</si>
  <si>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</si>
  <si>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</si>
  <si>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</si>
  <si>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</si>
  <si>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</si>
  <si>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</si>
  <si>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</si>
  <si>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</si>
  <si>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</si>
  <si>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</si>
  <si>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</si>
  <si>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</si>
  <si>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</si>
  <si>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</si>
  <si>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</si>
  <si>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</si>
  <si>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</si>
  <si>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</si>
  <si>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</si>
  <si>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</si>
  <si>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</si>
  <si>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</si>
  <si>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</si>
  <si>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</si>
  <si>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</si>
  <si>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</si>
  <si>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</si>
  <si>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</si>
  <si>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</si>
  <si>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</si>
  <si>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</si>
  <si>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</si>
  <si>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</si>
  <si>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</si>
  <si>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</si>
  <si>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</si>
  <si>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</si>
  <si>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</si>
  <si>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</si>
  <si>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</si>
  <si>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</si>
  <si>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</si>
  <si>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</si>
  <si>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</si>
  <si>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</si>
  <si>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</si>
  <si>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</si>
  <si>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</si>
  <si>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</si>
  <si>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</si>
  <si>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</si>
  <si>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</si>
  <si>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</si>
  <si>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</si>
  <si>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</si>
  <si>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</si>
  <si>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</si>
  <si>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</si>
  <si>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</si>
  <si>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</si>
  <si>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</si>
  <si>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</si>
  <si>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</si>
  <si>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</si>
  <si>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</si>
  <si>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</si>
  <si>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</si>
  <si>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</si>
  <si>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</si>
  <si>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</si>
  <si>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</si>
  <si>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</si>
  <si>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</si>
  <si>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</si>
  <si>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</si>
  <si>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</si>
  <si>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</si>
  <si>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</si>
  <si>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</si>
  <si>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</si>
  <si>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</si>
  <si>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</si>
  <si>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</si>
  <si>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</si>
  <si>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</si>
  <si>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</si>
  <si>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</si>
  <si>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</si>
  <si>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</si>
  <si>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</si>
  <si>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</si>
  <si>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</si>
  <si>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</si>
  <si>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</si>
  <si>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</si>
  <si>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</si>
  <si>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</si>
  <si>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</si>
  <si>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</si>
  <si>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</si>
  <si>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</si>
  <si>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</si>
  <si>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</si>
  <si>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</si>
  <si>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</si>
  <si>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</si>
  <si>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</si>
  <si>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</si>
  <si>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</si>
  <si>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</si>
  <si>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</si>
  <si>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</si>
  <si>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</si>
  <si>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</si>
  <si>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</si>
  <si>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</si>
  <si>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</si>
  <si>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</si>
  <si>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</si>
  <si>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</si>
  <si>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</si>
  <si>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</si>
  <si>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</si>
  <si>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</si>
  <si>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</si>
  <si>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</si>
  <si>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</si>
  <si>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</si>
  <si>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</si>
  <si>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</si>
  <si>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</si>
  <si>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</si>
  <si>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</si>
  <si>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</si>
  <si>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</si>
  <si>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</si>
  <si>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</si>
  <si>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</si>
  <si>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</si>
  <si>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</si>
  <si>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</si>
  <si>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</si>
  <si>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</si>
  <si>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</si>
  <si>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</si>
  <si>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</si>
  <si>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</si>
  <si>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</si>
  <si>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</si>
  <si>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</si>
  <si>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</si>
  <si>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</si>
  <si>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</si>
  <si>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</si>
  <si>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</si>
  <si>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</si>
  <si>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</si>
  <si>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</si>
  <si>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</si>
  <si>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</si>
  <si>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</si>
  <si>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</si>
  <si>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</si>
  <si>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</si>
  <si>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</si>
  <si>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</si>
  <si>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</si>
  <si>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</si>
  <si>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</si>
  <si>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</si>
  <si>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</si>
  <si>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</si>
  <si>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</si>
  <si>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</si>
  <si>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</si>
  <si>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</si>
  <si>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</si>
  <si>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</si>
  <si>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</si>
  <si>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</si>
  <si>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</si>
  <si>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</si>
  <si>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</si>
  <si>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</si>
  <si>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</si>
  <si>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</si>
  <si>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</si>
  <si>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</si>
  <si>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</si>
  <si>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</si>
  <si>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</si>
  <si>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</si>
  <si>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</si>
  <si>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</si>
  <si>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</si>
  <si>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</si>
  <si>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</si>
  <si>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</si>
  <si>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</si>
  <si>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</si>
  <si>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</si>
  <si>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</si>
  <si>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</si>
  <si>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</si>
  <si>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</si>
  <si>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</si>
  <si>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</si>
  <si>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</si>
  <si>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</si>
  <si>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</si>
  <si>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</si>
  <si>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</si>
  <si>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</si>
  <si>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</si>
  <si>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</si>
  <si>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</si>
  <si>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</si>
  <si>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</si>
  <si>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</si>
  <si>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</si>
  <si>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</si>
  <si>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</si>
  <si>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</si>
  <si>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</si>
  <si>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</si>
  <si>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</si>
  <si>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</si>
  <si>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</si>
  <si>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</si>
  <si>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</si>
  <si>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</si>
  <si>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</si>
  <si>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</si>
  <si>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</si>
  <si>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</si>
  <si>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</si>
  <si>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</si>
  <si>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</si>
  <si>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</si>
  <si>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</si>
  <si>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</si>
  <si>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</si>
  <si>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</si>
  <si>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</si>
  <si>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</si>
  <si>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</si>
  <si>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</si>
  <si>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</si>
  <si>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</si>
  <si>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</si>
  <si>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</si>
  <si>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</si>
  <si>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</si>
  <si>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</si>
  <si>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</si>
  <si>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</si>
  <si>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</si>
  <si>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</si>
  <si>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</si>
  <si>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</si>
  <si>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</si>
  <si>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</si>
  <si>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</si>
  <si>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</si>
  <si>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</si>
  <si>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</si>
  <si>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</si>
  <si>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</si>
  <si>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</si>
  <si>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</si>
  <si>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</si>
  <si>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</si>
  <si>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</si>
  <si>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</si>
  <si>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</si>
  <si>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</si>
  <si>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</si>
  <si>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</si>
  <si>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</si>
  <si>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</si>
  <si>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</si>
  <si>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</si>
  <si>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</si>
  <si>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</si>
  <si>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</si>
  <si>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</si>
  <si>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</si>
  <si>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</si>
  <si>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</si>
  <si>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</si>
  <si>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</si>
  <si>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</si>
  <si>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</si>
  <si>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</si>
  <si>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</si>
  <si>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</si>
  <si>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</si>
  <si>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</si>
  <si>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</si>
  <si>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</si>
  <si>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</si>
  <si>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</si>
  <si>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</si>
  <si>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</si>
  <si>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</si>
  <si>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</si>
  <si>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</si>
  <si>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</si>
  <si>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</si>
  <si>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</si>
  <si>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</si>
  <si>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</si>
  <si>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</si>
  <si>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</si>
  <si>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</si>
  <si>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</si>
  <si>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</si>
  <si>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</si>
  <si>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</si>
  <si>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</si>
  <si>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</si>
  <si>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</si>
  <si>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</si>
  <si>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</si>
  <si>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</si>
  <si>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</si>
  <si>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</si>
  <si>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</si>
  <si>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</si>
  <si>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</si>
  <si>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</si>
  <si>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</si>
  <si>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</si>
  <si>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</si>
  <si>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</si>
  <si>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</si>
  <si>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</si>
  <si>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</si>
  <si>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</si>
  <si>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</si>
  <si>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</si>
  <si>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</si>
  <si>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</si>
  <si>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</si>
  <si>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</si>
  <si>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</si>
  <si>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</si>
  <si>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</si>
  <si>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</si>
  <si>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</si>
  <si>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</si>
  <si>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</si>
  <si>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</si>
  <si>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</si>
  <si>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</si>
  <si>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</si>
  <si>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</si>
  <si>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</si>
  <si>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</si>
  <si>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</si>
  <si>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</si>
  <si>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</si>
  <si>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</si>
  <si>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</si>
  <si>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</si>
  <si>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</si>
  <si>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</si>
  <si>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</si>
  <si>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</si>
  <si>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</si>
  <si>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</si>
  <si>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</si>
  <si>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</si>
  <si>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</si>
  <si>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</si>
  <si>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</si>
  <si>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</si>
  <si>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</si>
  <si>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</si>
  <si>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</si>
  <si>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</si>
  <si>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</si>
  <si>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</si>
  <si>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</si>
  <si>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</si>
  <si>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</si>
  <si>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</si>
  <si>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</si>
  <si>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</si>
  <si>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</si>
  <si>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</si>
  <si>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</si>
  <si>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</si>
  <si>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</si>
  <si>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</si>
  <si>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</si>
  <si>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</si>
  <si>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</si>
  <si>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</si>
  <si>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</si>
  <si>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</si>
  <si>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</si>
  <si>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</si>
  <si>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</si>
  <si>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</si>
  <si>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</si>
  <si>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</si>
  <si>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</si>
  <si>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</si>
  <si>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</si>
  <si>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</si>
  <si>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</si>
  <si>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</si>
  <si>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</si>
  <si>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</si>
  <si>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</si>
  <si>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</si>
  <si>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</si>
  <si>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</si>
  <si>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</si>
  <si>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</si>
  <si>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</si>
  <si>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</si>
  <si>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</si>
  <si>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</si>
  <si>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</si>
  <si>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</si>
  <si>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</si>
  <si>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</si>
  <si>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</si>
  <si>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</si>
  <si>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</si>
  <si>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</si>
  <si>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</si>
  <si>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</si>
  <si>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</si>
  <si>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</si>
  <si>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</si>
  <si>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</si>
  <si>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</si>
  <si>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</si>
  <si>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</si>
  <si>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</si>
  <si>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</si>
  <si>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</si>
  <si>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</si>
  <si>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</si>
  <si>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</si>
  <si>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</si>
  <si>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</si>
  <si>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</si>
  <si>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</si>
  <si>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</si>
  <si>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</si>
  <si>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</si>
  <si>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</si>
  <si>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</si>
  <si>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</si>
  <si>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</si>
  <si>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</si>
  <si>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</si>
  <si>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</si>
  <si>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</si>
  <si>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</si>
  <si>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</si>
  <si>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</si>
  <si>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</si>
  <si>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</si>
  <si>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</si>
  <si>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</si>
  <si>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</si>
  <si>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</si>
  <si>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</si>
  <si>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</si>
  <si>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</si>
  <si>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</si>
  <si>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</si>
  <si>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</si>
  <si>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</si>
  <si>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</si>
  <si>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</si>
  <si>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</si>
  <si>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</si>
  <si>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</si>
  <si>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</si>
  <si>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</si>
  <si>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</si>
  <si>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</si>
  <si>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</si>
  <si>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</si>
  <si>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</si>
  <si>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</si>
  <si>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</si>
  <si>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</si>
  <si>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</si>
  <si>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</si>
  <si>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</si>
  <si>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</si>
  <si>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</si>
  <si>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</si>
  <si>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</si>
  <si>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</si>
  <si>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</si>
  <si>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</si>
  <si>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</si>
  <si>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</si>
  <si>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</si>
  <si>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</si>
  <si>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</si>
  <si>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</si>
  <si>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</si>
  <si>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</si>
  <si>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</si>
  <si>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</si>
  <si>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</si>
  <si>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</si>
  <si>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</si>
  <si>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</si>
  <si>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</si>
  <si>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</si>
  <si>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</si>
  <si>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</si>
  <si>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</si>
  <si>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</si>
  <si>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</si>
  <si>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</si>
  <si>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</si>
  <si>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</si>
  <si>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</si>
  <si>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</si>
  <si>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</si>
  <si>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</si>
  <si>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</si>
  <si>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</si>
  <si>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</si>
  <si>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</si>
  <si>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</si>
  <si>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</si>
  <si>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</si>
  <si>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</si>
  <si>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</si>
  <si>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</si>
  <si>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</si>
  <si>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</si>
  <si>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</si>
  <si>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</si>
  <si>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</si>
  <si>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</si>
  <si>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</si>
  <si>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</si>
  <si>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</si>
  <si>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</si>
  <si>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</si>
  <si>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</si>
  <si>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</si>
  <si>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</si>
  <si>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</si>
  <si>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</si>
  <si>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</si>
  <si>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</si>
  <si>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</si>
  <si>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</si>
  <si>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</si>
  <si>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</si>
  <si>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</si>
  <si>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</si>
  <si>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</si>
  <si>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</si>
  <si>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</si>
  <si>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</si>
  <si>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</si>
  <si>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</si>
  <si>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</si>
  <si>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</si>
  <si>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</si>
  <si>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</si>
  <si>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</si>
  <si>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</si>
  <si>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</si>
  <si>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</si>
  <si>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</si>
  <si>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</si>
  <si>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</si>
  <si>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</si>
  <si>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</si>
  <si>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</si>
  <si>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</si>
  <si>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</si>
  <si>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</si>
  <si>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</si>
  <si>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</si>
  <si>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</si>
  <si>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</si>
  <si>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</si>
  <si>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</si>
  <si>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</si>
  <si>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</si>
  <si>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</si>
  <si>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</si>
  <si>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</si>
  <si>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</si>
  <si>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</si>
  <si>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</si>
  <si>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</si>
  <si>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</si>
  <si>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</si>
  <si>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</si>
  <si>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</si>
  <si>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</si>
  <si>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</si>
  <si>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</si>
  <si>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</si>
  <si>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</si>
  <si>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</si>
  <si>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</si>
  <si>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</si>
  <si>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</si>
  <si>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</si>
  <si>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</si>
  <si>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</si>
  <si>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</si>
  <si>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</si>
  <si>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</si>
  <si>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</si>
  <si>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</si>
  <si>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</si>
  <si>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</si>
  <si>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</si>
  <si>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</si>
  <si>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</si>
  <si>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</si>
  <si>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</si>
  <si>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</si>
  <si>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</si>
  <si>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</si>
  <si>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</si>
  <si>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</si>
  <si>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</si>
  <si>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</si>
  <si>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</si>
  <si>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</si>
  <si>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</si>
  <si>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</si>
  <si>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</si>
  <si>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</si>
  <si>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</si>
  <si>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</si>
  <si>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</si>
  <si>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</si>
  <si>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</si>
  <si>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</si>
  <si>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</si>
  <si>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</si>
  <si>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</si>
  <si>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</si>
  <si>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</si>
  <si>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</si>
  <si>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</si>
  <si>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</si>
  <si>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</si>
  <si>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</si>
  <si>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</si>
  <si>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</si>
  <si>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</si>
  <si>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</si>
  <si>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</si>
  <si>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</si>
  <si>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</si>
  <si>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</si>
  <si>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</si>
  <si>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</si>
  <si>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</si>
  <si>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</si>
  <si>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</si>
  <si>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</si>
  <si>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</si>
  <si>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</si>
  <si>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</si>
  <si>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</si>
  <si>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</si>
  <si>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</si>
  <si>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</si>
  <si>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</si>
  <si>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</si>
  <si>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</si>
  <si>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</si>
  <si>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</si>
  <si>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</si>
  <si>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</si>
  <si>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</si>
  <si>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</si>
  <si>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</si>
  <si>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</si>
  <si>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</si>
  <si>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</si>
  <si>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</si>
  <si>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</si>
  <si>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</si>
  <si>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</si>
  <si>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</si>
  <si>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</si>
  <si>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</si>
  <si>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</si>
  <si>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</si>
  <si>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</si>
  <si>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</si>
  <si>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</si>
  <si>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</si>
  <si>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</si>
  <si>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</si>
  <si>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</si>
  <si>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</si>
  <si>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</si>
  <si>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</si>
  <si>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</si>
  <si>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</si>
  <si>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</si>
  <si>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</si>
  <si>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</si>
  <si>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</si>
  <si>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</si>
  <si>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</si>
  <si>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</si>
  <si>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</si>
  <si>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</si>
  <si>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</si>
  <si>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</si>
  <si>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</si>
  <si>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</si>
  <si>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</si>
  <si>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</si>
  <si>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</si>
  <si>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</si>
  <si>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</si>
  <si>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</si>
  <si>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</si>
  <si>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</si>
  <si>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</si>
  <si>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</si>
  <si>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</si>
  <si>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</si>
  <si>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</si>
  <si>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</si>
  <si>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</si>
  <si>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</si>
  <si>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</si>
  <si>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</si>
  <si>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</si>
  <si>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</si>
  <si>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</si>
  <si>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</si>
  <si>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</si>
  <si>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</si>
  <si>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</si>
  <si>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</si>
  <si>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</si>
  <si>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</si>
  <si>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</si>
  <si>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</si>
  <si>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</si>
  <si>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</si>
  <si>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</si>
  <si>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</si>
  <si>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</si>
  <si>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</si>
  <si>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</si>
  <si>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</si>
  <si>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</si>
  <si>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</si>
  <si>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</si>
  <si>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</si>
  <si>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</si>
  <si>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</si>
  <si>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</si>
  <si>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</si>
  <si>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</si>
  <si>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</si>
  <si>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</si>
  <si>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</si>
  <si>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</si>
  <si>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</si>
  <si>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</si>
  <si>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</si>
  <si>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</si>
  <si>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</si>
  <si>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</si>
  <si>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</si>
  <si>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</si>
  <si>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</si>
  <si>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</si>
  <si>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</si>
  <si>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</si>
  <si>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</si>
  <si>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</si>
  <si>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</si>
  <si>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</si>
  <si>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</si>
  <si>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</si>
  <si>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</si>
  <si>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</si>
  <si>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</si>
  <si>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</si>
  <si>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</si>
  <si>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</si>
  <si>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</si>
  <si>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</si>
  <si>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</si>
  <si>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</si>
  <si>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</si>
  <si>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</si>
  <si>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</si>
  <si>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</si>
  <si>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</si>
  <si>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</si>
  <si>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</si>
  <si>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</si>
  <si>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</si>
  <si>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</si>
  <si>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</si>
  <si>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</si>
  <si>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</si>
  <si>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</si>
  <si>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</si>
  <si>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</si>
  <si>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</si>
  <si>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</si>
  <si>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</si>
  <si>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</si>
  <si>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</si>
  <si>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</si>
  <si>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</si>
  <si>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</si>
  <si>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</si>
  <si>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</si>
  <si>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</si>
  <si>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</si>
  <si>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</si>
  <si>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</si>
  <si>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</si>
  <si>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</si>
  <si>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</si>
  <si>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</si>
  <si>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</si>
  <si>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</si>
  <si>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</si>
  <si>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</si>
  <si>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</si>
  <si>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</si>
  <si>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</si>
  <si>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</si>
  <si>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</si>
  <si>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</si>
  <si>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</si>
  <si>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</si>
  <si>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</si>
  <si>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</si>
  <si>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</si>
  <si>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</si>
  <si>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</si>
  <si>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</si>
  <si>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</si>
  <si>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</si>
  <si>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</si>
  <si>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</si>
  <si>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</si>
  <si>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</si>
  <si>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</si>
  <si>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</si>
  <si>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</si>
  <si>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</si>
  <si>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</si>
  <si>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</si>
  <si>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</si>
  <si>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</si>
  <si>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</si>
  <si>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</si>
  <si>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</si>
  <si>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</si>
  <si>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</si>
  <si>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</si>
  <si>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</si>
  <si>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</si>
  <si>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</si>
  <si>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</si>
  <si>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</si>
  <si>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</si>
  <si>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</si>
  <si>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</si>
  <si>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</si>
  <si>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</si>
  <si>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</si>
  <si>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</si>
  <si>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</si>
  <si>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</si>
  <si>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</si>
  <si>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</si>
  <si>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</si>
  <si>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</si>
  <si>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</si>
  <si>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</si>
  <si>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</si>
  <si>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</si>
  <si>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</si>
  <si>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</si>
  <si>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</si>
  <si>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</si>
  <si>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</si>
  <si>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</si>
  <si>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</si>
  <si>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</si>
  <si>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</si>
  <si>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</si>
  <si>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</si>
  <si>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</si>
  <si>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</si>
  <si>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</si>
  <si>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</si>
  <si>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</si>
  <si>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</si>
  <si>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</si>
  <si>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</si>
  <si>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</si>
  <si>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</si>
  <si>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</si>
  <si>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</si>
  <si>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</si>
  <si>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</si>
  <si>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</si>
  <si>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</si>
  <si>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</si>
  <si>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</si>
  <si>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</si>
  <si>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</si>
  <si>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</si>
  <si>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</si>
  <si>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</si>
  <si>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</si>
  <si>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</si>
  <si>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</si>
  <si>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</si>
  <si>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</si>
  <si>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</si>
  <si>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</si>
  <si>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</si>
  <si>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</si>
  <si>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</si>
  <si>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</si>
  <si>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</si>
  <si>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</si>
  <si>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</si>
  <si>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</si>
  <si>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</si>
  <si>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</si>
  <si>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</si>
  <si>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</si>
  <si>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</si>
  <si>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</si>
  <si>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</si>
  <si>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</si>
  <si>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</si>
  <si>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</si>
  <si>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</si>
  <si>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</si>
  <si>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</si>
  <si>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</si>
  <si>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</si>
  <si>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</si>
  <si>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</si>
  <si>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</si>
  <si>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</si>
  <si>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</si>
  <si>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</si>
  <si>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</si>
  <si>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</si>
  <si>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</si>
  <si>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</si>
  <si>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</si>
  <si>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</si>
  <si>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</si>
  <si>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</si>
  <si>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</si>
  <si>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</si>
  <si>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</si>
  <si>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</si>
  <si>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</si>
  <si>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</si>
  <si>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</si>
  <si>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</si>
  <si>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</si>
  <si>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</si>
  <si>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</si>
  <si>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</si>
  <si>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</si>
  <si>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</si>
  <si>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</si>
  <si>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</si>
  <si>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</si>
  <si>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</si>
  <si>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</si>
  <si>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</si>
  <si>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</si>
  <si>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</si>
  <si>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</si>
  <si>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</si>
  <si>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</si>
  <si>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</si>
  <si>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</si>
  <si>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</si>
  <si>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</si>
  <si>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</si>
  <si>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</si>
  <si>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</si>
  <si>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</si>
  <si>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</si>
  <si>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</si>
  <si>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</si>
  <si>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</si>
  <si>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</si>
  <si>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</si>
  <si>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</si>
  <si>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</si>
  <si>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</si>
  <si>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</si>
  <si>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</si>
  <si>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</si>
  <si>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</si>
  <si>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</si>
  <si>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</si>
  <si>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</si>
  <si>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</si>
  <si>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</si>
  <si>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</si>
  <si>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</si>
  <si>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</si>
  <si>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</si>
  <si>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</si>
  <si>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</si>
  <si>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</si>
  <si>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</si>
  <si>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</si>
  <si>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</si>
  <si>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</si>
  <si>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</si>
  <si>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</si>
  <si>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</si>
  <si>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</si>
  <si>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</si>
  <si>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</si>
  <si>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</si>
  <si>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</si>
  <si>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</si>
  <si>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</si>
  <si>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</si>
  <si>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</si>
  <si>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</si>
  <si>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</si>
  <si>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</si>
  <si>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</si>
  <si>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</si>
  <si>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</si>
  <si>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</si>
  <si>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</si>
  <si>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</si>
  <si>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</si>
  <si>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</si>
  <si>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</si>
  <si>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</si>
  <si>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</si>
  <si>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</si>
  <si>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</si>
  <si>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</si>
  <si>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</si>
  <si>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</si>
  <si>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</si>
  <si>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</si>
  <si>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</si>
  <si>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</si>
  <si>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</si>
  <si>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</si>
  <si>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</si>
  <si>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</si>
  <si>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</si>
  <si>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</si>
  <si>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</si>
  <si>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</si>
  <si>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</si>
  <si>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</si>
  <si>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</si>
  <si>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</si>
  <si>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</si>
  <si>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</si>
  <si>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</si>
  <si>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</si>
  <si>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</si>
  <si>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</si>
  <si>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</si>
  <si>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</si>
  <si>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</si>
  <si>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</si>
  <si>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</si>
  <si>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</si>
  <si>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</si>
  <si>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</si>
  <si>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</si>
  <si>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</si>
  <si>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</si>
  <si>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</si>
  <si>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</si>
  <si>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</si>
  <si>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</si>
  <si>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</si>
  <si>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</si>
  <si>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</si>
  <si>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</si>
  <si>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</si>
  <si>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</si>
  <si>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</si>
  <si>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</si>
  <si>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</si>
  <si>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</si>
  <si>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</si>
  <si>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</si>
  <si>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</si>
  <si>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</si>
  <si>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</si>
  <si>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</si>
  <si>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</si>
  <si>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</si>
  <si>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</si>
  <si>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</si>
  <si>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</si>
  <si>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</si>
  <si>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</si>
  <si>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</si>
  <si>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</si>
  <si>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</si>
  <si>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</si>
  <si>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</si>
  <si>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</si>
  <si>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</si>
  <si>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</si>
  <si>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</si>
  <si>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</si>
  <si>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</si>
  <si>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</si>
  <si>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</si>
  <si>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</si>
  <si>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</si>
  <si>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</si>
  <si>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</si>
  <si>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</si>
  <si>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</si>
  <si>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</si>
  <si>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</si>
  <si>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</si>
  <si>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</si>
  <si>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</si>
  <si>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</si>
  <si>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</si>
  <si>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</si>
  <si>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</si>
  <si>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</si>
  <si>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</si>
  <si>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</si>
  <si>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</si>
  <si>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</si>
  <si>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</si>
  <si>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</si>
  <si>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</si>
  <si>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</si>
  <si>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</si>
  <si>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</si>
  <si>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</si>
  <si>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</si>
  <si>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</si>
  <si>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</si>
  <si>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</si>
  <si>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</si>
  <si>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</si>
  <si>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</si>
  <si>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</si>
  <si>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</si>
  <si>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</si>
  <si>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</si>
  <si>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</si>
  <si>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</si>
  <si>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</si>
  <si>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</si>
  <si>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</si>
  <si>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</si>
  <si>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</si>
  <si>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</si>
  <si>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</si>
  <si>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</si>
  <si>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</si>
  <si>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</si>
  <si>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</si>
  <si>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</si>
  <si>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</si>
  <si>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</si>
  <si>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</si>
  <si>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</si>
  <si>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</si>
  <si>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</si>
  <si>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</si>
  <si>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</si>
  <si>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</si>
  <si>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</si>
  <si>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</si>
  <si>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</si>
  <si>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</si>
  <si>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</si>
  <si>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</si>
  <si>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</si>
  <si>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</si>
  <si>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</si>
  <si>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</si>
  <si>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</si>
  <si>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</si>
  <si>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</si>
  <si>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</si>
  <si>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</si>
  <si>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</si>
  <si>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</si>
  <si>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</si>
  <si>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</si>
  <si>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</si>
  <si>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</si>
  <si>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</si>
  <si>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</si>
  <si>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</si>
  <si>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</si>
  <si>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</si>
  <si>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</si>
  <si>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</si>
  <si>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</si>
  <si>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</si>
  <si>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</si>
  <si>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</si>
  <si>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</si>
  <si>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</si>
  <si>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</si>
  <si>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</si>
  <si>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</si>
  <si>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</si>
  <si>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</si>
  <si>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</si>
  <si>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</si>
  <si>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</si>
  <si>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</si>
  <si>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</si>
  <si>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</si>
  <si>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</si>
  <si>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</si>
  <si>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</si>
  <si>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</si>
  <si>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</si>
  <si>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</si>
  <si>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</si>
  <si>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</si>
  <si>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</si>
  <si>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</si>
  <si>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</si>
  <si>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</si>
  <si>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</si>
  <si>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</si>
  <si>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</si>
  <si>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</si>
  <si>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</si>
  <si>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</si>
  <si>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</si>
  <si>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</si>
  <si>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</si>
  <si>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</si>
  <si>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</si>
  <si>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</si>
  <si>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</si>
  <si>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</si>
  <si>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</si>
  <si>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</si>
  <si>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</si>
  <si>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</si>
  <si>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</si>
  <si>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</si>
  <si>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</si>
  <si>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</si>
  <si>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</si>
  <si>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</si>
  <si>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</si>
  <si>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</si>
  <si>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</si>
  <si>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</si>
  <si>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</si>
  <si>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</si>
  <si>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</si>
  <si>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</si>
  <si>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</si>
  <si>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</si>
  <si>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</si>
  <si>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</si>
  <si>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</si>
  <si>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</si>
  <si>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</si>
  <si>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</si>
  <si>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</si>
  <si>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</si>
  <si>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</si>
  <si>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</si>
  <si>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</si>
  <si>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</si>
  <si>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</si>
  <si>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</si>
  <si>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</si>
  <si>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</si>
  <si>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</si>
  <si>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</si>
  <si>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</si>
  <si>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</si>
  <si>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</si>
  <si>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</si>
  <si>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</si>
  <si>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</si>
  <si>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</si>
  <si>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</si>
  <si>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</si>
  <si>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</si>
  <si>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</si>
  <si>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</si>
  <si>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</si>
  <si>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</si>
  <si>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</si>
  <si>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</si>
  <si>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</si>
  <si>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</si>
  <si>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</si>
  <si>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</si>
  <si>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</si>
  <si>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</si>
  <si>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</si>
  <si>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</si>
  <si>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</si>
  <si>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</si>
  <si>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</si>
  <si>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</si>
  <si>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</si>
  <si>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</si>
  <si>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</si>
  <si>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</si>
  <si>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</si>
  <si>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</si>
  <si>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</si>
  <si>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</si>
  <si>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</si>
  <si>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</si>
  <si>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</si>
  <si>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</si>
  <si>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</si>
  <si>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</si>
  <si>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</si>
  <si>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</si>
  <si>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</si>
  <si>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</si>
  <si>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</si>
  <si>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</si>
  <si>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</si>
  <si>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</si>
  <si>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</si>
  <si>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</si>
  <si>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</si>
  <si>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</si>
  <si>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</si>
  <si>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</si>
  <si>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</si>
  <si>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</si>
  <si>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</si>
  <si>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</si>
  <si>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</si>
  <si>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</si>
  <si>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</si>
  <si>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</si>
  <si>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</si>
  <si>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</si>
  <si>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</si>
  <si>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</si>
  <si>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</si>
  <si>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</si>
  <si>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</si>
  <si>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</si>
  <si>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</si>
  <si>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</si>
  <si>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</si>
  <si>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</si>
  <si>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</si>
  <si>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</si>
  <si>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</si>
  <si>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</si>
  <si>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</si>
  <si>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</si>
  <si>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</si>
  <si>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</si>
  <si>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</si>
  <si>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</si>
  <si>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</si>
  <si>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</si>
  <si>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</si>
  <si>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</si>
  <si>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</si>
  <si>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</si>
  <si>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</si>
  <si>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</si>
  <si>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</si>
  <si>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</si>
  <si>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</si>
  <si>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</si>
  <si>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</si>
  <si>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</si>
  <si>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</si>
  <si>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</si>
  <si>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</si>
  <si>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</si>
  <si>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</si>
  <si>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</si>
  <si>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</si>
  <si>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</si>
  <si>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</si>
  <si>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</si>
  <si>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</si>
  <si>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</si>
  <si>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</si>
  <si>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</si>
  <si>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</si>
  <si>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</si>
  <si>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</si>
  <si>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</si>
  <si>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</si>
  <si>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</si>
  <si>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</si>
  <si>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</si>
  <si>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</si>
  <si>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</si>
  <si>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</si>
  <si>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</si>
  <si>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</si>
  <si>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</si>
  <si>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</si>
  <si>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</si>
  <si>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</si>
  <si>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</si>
  <si>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</si>
  <si>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</si>
  <si>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</si>
  <si>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</si>
  <si>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</si>
  <si>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</si>
  <si>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</si>
  <si>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</si>
  <si>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</si>
  <si>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</si>
  <si>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</si>
  <si>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</si>
  <si>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</si>
  <si>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</si>
  <si>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</si>
  <si>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</si>
  <si>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</si>
  <si>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</si>
  <si>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</si>
  <si>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</si>
  <si>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</si>
  <si>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</si>
  <si>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</si>
  <si>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</si>
  <si>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</si>
  <si>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</si>
  <si>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</si>
  <si>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</si>
  <si>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</si>
  <si>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</si>
  <si>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</si>
  <si>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</si>
  <si>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</si>
  <si>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</si>
  <si>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</si>
  <si>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</si>
  <si>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</si>
  <si>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</si>
  <si>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</si>
  <si>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</si>
  <si>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</si>
  <si>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</si>
  <si>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</si>
  <si>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</si>
  <si>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</si>
  <si>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</si>
  <si>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</si>
  <si>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</si>
  <si>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</si>
  <si>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</si>
  <si>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</si>
  <si>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</si>
  <si>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</si>
  <si>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</si>
  <si>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</si>
  <si>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</si>
  <si>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</si>
  <si>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</si>
  <si>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</si>
  <si>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</si>
  <si>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</si>
  <si>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</si>
  <si>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</si>
  <si>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</si>
  <si>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</si>
  <si>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</si>
  <si>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</si>
  <si>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</si>
  <si>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</si>
  <si>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</si>
  <si>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</si>
  <si>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</si>
  <si>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</si>
  <si>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</si>
  <si>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</si>
  <si>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</si>
  <si>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</si>
  <si>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</si>
  <si>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</si>
  <si>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</si>
  <si>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</si>
  <si>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</si>
  <si>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</si>
  <si>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</si>
  <si>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</si>
  <si>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</si>
  <si>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</si>
  <si>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</si>
  <si>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</si>
  <si>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</si>
  <si>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</si>
  <si>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</si>
  <si>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</si>
  <si>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</si>
  <si>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</si>
  <si>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</si>
  <si>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</si>
  <si>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</si>
  <si>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</si>
  <si>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</si>
  <si>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</si>
  <si>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</si>
  <si>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</si>
  <si>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</si>
  <si>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</si>
  <si>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</si>
  <si>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</si>
  <si>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</si>
  <si>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</si>
  <si>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</si>
  <si>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</si>
  <si>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</si>
  <si>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</si>
  <si>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</si>
  <si>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</si>
  <si>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</si>
  <si>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</si>
  <si>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</si>
  <si>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</si>
  <si>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</si>
  <si>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</si>
  <si>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</si>
  <si>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</si>
  <si>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</si>
  <si>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</si>
  <si>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</si>
  <si>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</si>
  <si>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</si>
  <si>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</si>
  <si>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</si>
  <si>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</si>
  <si>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</si>
  <si>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</si>
  <si>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</si>
  <si>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</si>
  <si>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</si>
  <si>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</si>
  <si>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</si>
  <si>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</si>
  <si>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</si>
  <si>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</si>
  <si>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</si>
  <si>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</si>
  <si>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</si>
  <si>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</si>
  <si>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</si>
  <si>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</si>
  <si>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</si>
  <si>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</si>
  <si>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</si>
  <si>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</si>
  <si>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</si>
  <si>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</si>
  <si>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</si>
  <si>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</si>
  <si>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</si>
  <si>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</si>
  <si>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</si>
  <si>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</si>
  <si>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</si>
  <si>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</si>
  <si>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</si>
  <si>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</si>
  <si>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</si>
  <si>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</si>
  <si>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</si>
  <si>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</si>
  <si>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</si>
  <si>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</si>
  <si>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</si>
  <si>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</si>
  <si>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</si>
  <si>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</si>
  <si>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</si>
  <si>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</si>
  <si>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</si>
  <si>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</si>
  <si>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</si>
  <si>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</si>
  <si>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</si>
  <si>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</si>
  <si>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</si>
  <si>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</si>
  <si>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</si>
  <si>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</si>
  <si>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</si>
  <si>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</si>
  <si>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</si>
  <si>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</si>
  <si>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</si>
  <si>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</si>
  <si>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</si>
  <si>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</si>
  <si>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</si>
  <si>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</si>
  <si>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</si>
  <si>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</si>
  <si>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</si>
  <si>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</si>
  <si>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</si>
  <si>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</si>
  <si>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</si>
  <si>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</si>
  <si>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</si>
  <si>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</si>
  <si>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</si>
  <si>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</si>
  <si>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</si>
  <si>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</si>
  <si>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</si>
  <si>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</si>
  <si>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</si>
  <si>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</si>
  <si>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</si>
  <si>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</si>
  <si>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</si>
  <si>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</si>
  <si>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</si>
  <si>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</si>
  <si>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</si>
  <si>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</si>
  <si>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</si>
  <si>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</si>
  <si>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</si>
  <si>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</si>
  <si>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</si>
  <si>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</si>
  <si>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</si>
  <si>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</si>
  <si>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</si>
  <si>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</si>
  <si>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</si>
  <si>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</si>
  <si>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</si>
  <si>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</si>
  <si>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</si>
  <si>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</si>
  <si>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</si>
  <si>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</si>
  <si>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</si>
  <si>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</si>
  <si>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</si>
  <si>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</si>
  <si>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</si>
  <si>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</si>
  <si>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</si>
  <si>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</si>
  <si>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</si>
  <si>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</si>
  <si>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</si>
  <si>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</si>
  <si>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</si>
  <si>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</si>
  <si>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</si>
  <si>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</si>
  <si>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</si>
  <si>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</si>
  <si>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</si>
  <si>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</si>
  <si>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</si>
  <si>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</si>
  <si>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</si>
  <si>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</si>
  <si>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</si>
  <si>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</si>
  <si>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</si>
  <si>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</si>
  <si>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</si>
  <si>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</si>
  <si>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</si>
  <si>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</si>
  <si>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</si>
  <si>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</si>
  <si>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</si>
  <si>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</si>
  <si>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</si>
  <si>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</si>
  <si>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</si>
  <si>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</si>
  <si>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</si>
  <si>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</si>
  <si>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</si>
  <si>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</si>
  <si>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</si>
  <si>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</si>
  <si>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</si>
  <si>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</si>
  <si>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</si>
  <si>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</si>
  <si>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</si>
  <si>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</si>
  <si>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</si>
  <si>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</si>
  <si>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</si>
  <si>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</si>
  <si>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</si>
  <si>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</si>
  <si>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</si>
  <si>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</si>
  <si>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</si>
  <si>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</si>
  <si>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</si>
  <si>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</si>
  <si>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</si>
  <si>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</si>
  <si>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</si>
  <si>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</si>
  <si>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</si>
  <si>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</si>
  <si>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</si>
  <si>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</si>
  <si>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</si>
  <si>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</si>
  <si>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</si>
  <si>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</si>
  <si>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</si>
  <si>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</si>
  <si>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</si>
  <si>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</si>
  <si>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</si>
  <si>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</si>
  <si>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</si>
  <si>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</si>
  <si>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</si>
  <si>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</si>
  <si>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</si>
  <si>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</si>
  <si>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</si>
  <si>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</si>
  <si>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</si>
  <si>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</si>
  <si>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</si>
  <si>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</si>
  <si>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</si>
  <si>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</si>
  <si>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</si>
  <si>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</si>
  <si>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</si>
  <si>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</si>
  <si>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</si>
  <si>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</si>
  <si>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</si>
  <si>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</si>
  <si>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</si>
  <si>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</si>
  <si>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</si>
  <si>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</si>
  <si>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</si>
  <si>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</si>
  <si>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</si>
  <si>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</si>
  <si>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</si>
  <si>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</si>
  <si>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</si>
  <si>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</si>
  <si>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</si>
  <si>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</si>
  <si>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</si>
  <si>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</si>
  <si>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</si>
  <si>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</si>
  <si>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</si>
  <si>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</si>
  <si>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</si>
  <si>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</si>
  <si>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</si>
  <si>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</si>
  <si>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</si>
  <si>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</si>
  <si>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</si>
  <si>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</si>
  <si>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</si>
  <si>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</si>
  <si>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</si>
  <si>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</si>
  <si>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</si>
  <si>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</si>
  <si>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</si>
  <si>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</si>
  <si>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</si>
  <si>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</si>
  <si>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</si>
  <si>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</si>
  <si>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</si>
  <si>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</si>
  <si>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</si>
  <si>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</si>
  <si>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</si>
  <si>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</si>
  <si>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</si>
  <si>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</si>
  <si>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</si>
  <si>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</si>
  <si>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</si>
  <si>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</si>
  <si>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</si>
  <si>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</si>
  <si>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</si>
  <si>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</si>
  <si>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</si>
  <si>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</si>
  <si>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</si>
  <si>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</si>
  <si>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</si>
  <si>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</si>
  <si>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</si>
  <si>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</si>
  <si>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</si>
  <si>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</si>
  <si>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</si>
  <si>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</si>
  <si>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</si>
  <si>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</si>
  <si>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</si>
  <si>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</si>
  <si>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</si>
  <si>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</si>
  <si>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</si>
  <si>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</si>
  <si>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</si>
  <si>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</si>
  <si>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</si>
  <si>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</si>
  <si>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</si>
  <si>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</si>
  <si>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</si>
  <si>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</si>
  <si>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</si>
  <si>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</si>
  <si>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</si>
  <si>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</si>
  <si>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</si>
  <si>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</si>
  <si>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</si>
  <si>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</si>
  <si>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</si>
  <si>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</si>
  <si>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</si>
  <si>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</si>
  <si>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</si>
  <si>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</si>
  <si>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</si>
  <si>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</si>
  <si>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</si>
  <si>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</si>
  <si>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</si>
  <si>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</si>
  <si>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</si>
  <si>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</si>
  <si>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</si>
  <si>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</si>
  <si>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</si>
  <si>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</si>
  <si>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</si>
  <si>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</si>
  <si>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</si>
  <si>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</si>
  <si>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</si>
  <si>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</si>
  <si>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</si>
  <si>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</si>
  <si>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</si>
  <si>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</si>
  <si>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</si>
  <si>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</si>
  <si>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</si>
  <si>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</si>
  <si>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</si>
  <si>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</si>
  <si>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</si>
  <si>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</si>
  <si>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</si>
  <si>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</si>
  <si>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</si>
  <si>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</si>
  <si>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</si>
  <si>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</si>
  <si>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</si>
  <si>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</si>
  <si>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</si>
  <si>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</si>
  <si>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</si>
  <si>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</si>
  <si>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</si>
  <si>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</si>
  <si>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</si>
  <si>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</si>
  <si>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</si>
  <si>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</si>
  <si>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</si>
  <si>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</si>
  <si>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</si>
  <si>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</si>
  <si>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</si>
  <si>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</si>
  <si>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</si>
  <si>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</si>
  <si>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</si>
  <si>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</si>
  <si>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</si>
  <si>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</si>
  <si>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</si>
  <si>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</si>
  <si>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</si>
  <si>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</si>
  <si>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</si>
  <si>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</si>
  <si>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</si>
  <si>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</si>
  <si>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</si>
  <si>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</si>
  <si>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</si>
  <si>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</si>
  <si>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</si>
  <si>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</si>
  <si>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</si>
  <si>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</si>
  <si>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</si>
  <si>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</si>
  <si>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</si>
  <si>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</si>
  <si>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</si>
  <si>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</si>
  <si>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</si>
  <si>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</si>
  <si>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</si>
  <si>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</si>
  <si>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</si>
  <si>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</si>
  <si>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</si>
  <si>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</si>
  <si>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</si>
  <si>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</si>
  <si>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</si>
  <si>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</si>
  <si>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</si>
  <si>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</si>
  <si>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</si>
  <si>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</si>
  <si>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</si>
  <si>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</si>
  <si>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</si>
  <si>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</si>
  <si>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</si>
  <si>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</si>
  <si>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</si>
  <si>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</si>
  <si>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</si>
  <si>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</si>
  <si>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</si>
  <si>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</si>
  <si>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</si>
  <si>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</si>
  <si>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</si>
  <si>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</si>
  <si>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</si>
  <si>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</si>
  <si>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</si>
  <si>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</si>
  <si>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</si>
  <si>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</si>
  <si>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</si>
  <si>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</si>
  <si>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</si>
  <si>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</si>
  <si>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</si>
  <si>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</si>
  <si>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</si>
  <si>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</si>
  <si>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</si>
  <si>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</si>
  <si>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</si>
  <si>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</si>
  <si>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</si>
  <si>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</si>
  <si>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</si>
  <si>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</si>
  <si>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</si>
  <si>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</si>
  <si>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</si>
  <si>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</si>
  <si>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</si>
  <si>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</si>
  <si>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</si>
  <si>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</si>
  <si>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</si>
  <si>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</si>
  <si>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</si>
  <si>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</si>
  <si>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</si>
  <si>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</si>
  <si>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</si>
  <si>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</si>
  <si>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</si>
  <si>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</si>
  <si>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</si>
  <si>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</si>
  <si>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</si>
  <si>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</si>
  <si>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</si>
  <si>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</si>
  <si>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</si>
  <si>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</si>
  <si>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</si>
  <si>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</si>
  <si>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</si>
  <si>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</si>
  <si>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</si>
  <si>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</si>
  <si>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</si>
  <si>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</si>
  <si>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</si>
  <si>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</si>
  <si>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</si>
  <si>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</si>
  <si>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</si>
  <si>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</si>
  <si>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</si>
  <si>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</si>
  <si>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</si>
  <si>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</si>
  <si>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</si>
  <si>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</si>
  <si>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</si>
  <si>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</si>
  <si>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</si>
  <si>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</si>
  <si>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</si>
  <si>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</si>
  <si>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</si>
  <si>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</si>
  <si>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</si>
  <si>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</si>
  <si>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</si>
  <si>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</si>
  <si>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</si>
  <si>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</si>
  <si>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</si>
  <si>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</si>
  <si>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</si>
  <si>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</si>
  <si>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</si>
  <si>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</si>
  <si>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</si>
  <si>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</si>
  <si>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</si>
  <si>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</si>
  <si>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</si>
  <si>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</si>
  <si>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</si>
  <si>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</si>
  <si>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</si>
  <si>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</si>
  <si>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</si>
  <si>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</si>
  <si>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</si>
  <si>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</si>
  <si>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</si>
  <si>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</si>
  <si>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</si>
  <si>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</si>
  <si>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</si>
  <si>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</si>
  <si>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</si>
  <si>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</si>
  <si>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</si>
  <si>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</si>
  <si>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</si>
  <si>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</si>
  <si>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</si>
  <si>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</si>
  <si>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</si>
  <si>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</si>
  <si>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</si>
  <si>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</si>
  <si>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</si>
  <si>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</si>
  <si>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</si>
  <si>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</si>
  <si>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</si>
  <si>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</si>
  <si>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</si>
  <si>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</si>
  <si>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</si>
  <si>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</si>
  <si>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</si>
  <si>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</si>
  <si>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</si>
  <si>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</si>
  <si>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</si>
  <si>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</si>
  <si>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</si>
  <si>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</si>
  <si>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</si>
  <si>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</si>
  <si>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</si>
  <si>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</si>
  <si>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</si>
  <si>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</si>
  <si>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</si>
  <si>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</si>
  <si>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</si>
  <si>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</si>
  <si>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</si>
  <si>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</si>
  <si>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</si>
  <si>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</si>
  <si>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</si>
  <si>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</si>
  <si>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</si>
  <si>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</si>
  <si>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</si>
  <si>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</si>
  <si>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</si>
  <si>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</si>
  <si>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</si>
  <si>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</si>
  <si>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</si>
  <si>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</si>
  <si>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</si>
  <si>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</si>
  <si>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</si>
  <si>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</si>
  <si>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</si>
  <si>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</si>
  <si>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</si>
  <si>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</si>
  <si>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</si>
  <si>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</si>
  <si>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</si>
  <si>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</si>
  <si>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</si>
  <si>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</si>
  <si>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</si>
  <si>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</si>
  <si>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</si>
  <si>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</si>
  <si>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</si>
  <si>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</si>
  <si>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</si>
  <si>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</si>
  <si>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</si>
  <si>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</si>
  <si>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</si>
  <si>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</si>
  <si>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</si>
  <si>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</si>
  <si>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</si>
  <si>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</si>
  <si>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</si>
  <si>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</si>
  <si>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</si>
  <si>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</si>
  <si>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</si>
  <si>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</si>
  <si>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</si>
  <si>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</si>
  <si>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</si>
  <si>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</si>
  <si>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</si>
  <si>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</si>
  <si>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</si>
  <si>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</si>
  <si>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</si>
  <si>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</si>
  <si>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</si>
  <si>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</si>
  <si>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</si>
  <si>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</si>
  <si>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</si>
  <si>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</si>
  <si>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</si>
  <si>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</si>
  <si>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</si>
  <si>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</si>
  <si>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</si>
  <si>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</si>
  <si>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</si>
  <si>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</si>
  <si>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</si>
  <si>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</si>
  <si>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</si>
  <si>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</si>
  <si>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</si>
  <si>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</si>
  <si>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</si>
  <si>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</si>
  <si>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</si>
  <si>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</si>
  <si>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</si>
  <si>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</si>
  <si>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</si>
  <si>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</si>
  <si>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</si>
  <si>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</si>
  <si>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</si>
  <si>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</si>
  <si>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</si>
  <si>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</si>
  <si>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</si>
  <si>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</si>
  <si>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</si>
  <si>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</si>
  <si>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</si>
  <si>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</si>
  <si>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</si>
  <si>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</si>
  <si>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</si>
  <si>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</si>
  <si>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</si>
  <si>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</si>
  <si>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</si>
  <si>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</si>
  <si>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</si>
  <si>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</si>
  <si>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</si>
  <si>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</si>
  <si>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</si>
  <si>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</si>
  <si>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</si>
  <si>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</si>
  <si>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</si>
  <si>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</si>
  <si>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</si>
  <si>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</si>
  <si>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</si>
  <si>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</si>
  <si>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</si>
  <si>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</si>
  <si>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</si>
  <si>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</si>
  <si>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</si>
  <si>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</si>
  <si>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</si>
  <si>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</si>
  <si>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</si>
  <si>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</si>
  <si>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</si>
  <si>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</si>
  <si>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</si>
  <si>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</si>
  <si>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</si>
  <si>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</si>
  <si>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</si>
  <si>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</si>
  <si>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</si>
  <si>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</si>
  <si>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</si>
  <si>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</si>
  <si>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</si>
  <si>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</si>
  <si>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</si>
  <si>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</si>
  <si>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</si>
  <si>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</si>
  <si>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</si>
  <si>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</si>
  <si>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</si>
  <si>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</si>
  <si>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</si>
  <si>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</si>
  <si>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</si>
  <si>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</si>
  <si>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</si>
  <si>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</si>
  <si>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</si>
  <si>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</si>
  <si>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</si>
  <si>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</si>
  <si>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</si>
  <si>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</si>
  <si>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</si>
  <si>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</si>
  <si>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</si>
  <si>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</si>
  <si>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</si>
  <si>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</si>
  <si>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</si>
  <si>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</si>
  <si>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</si>
  <si>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</si>
  <si>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</si>
  <si>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</si>
  <si>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</si>
  <si>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</si>
  <si>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</si>
  <si>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</si>
  <si>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</si>
  <si>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</si>
  <si>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</si>
  <si>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</si>
  <si>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</si>
  <si>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</si>
  <si>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</si>
  <si>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</si>
  <si>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</si>
  <si>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</si>
  <si>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</si>
  <si>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</si>
  <si>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</si>
  <si>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</si>
  <si>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</si>
  <si>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</si>
  <si>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</si>
  <si>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</si>
  <si>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</si>
  <si>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</si>
  <si>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</si>
  <si>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</si>
  <si>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</si>
  <si>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</si>
  <si>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</si>
  <si>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</si>
  <si>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</si>
  <si>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</si>
  <si>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</si>
  <si>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</si>
  <si>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</si>
  <si>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</si>
  <si>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</si>
  <si>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</si>
  <si>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</si>
  <si>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</si>
  <si>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</si>
  <si>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</si>
  <si>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</si>
  <si>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</si>
  <si>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</si>
  <si>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</si>
  <si>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</si>
  <si>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</si>
  <si>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</si>
  <si>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</si>
  <si>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</si>
  <si>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</si>
  <si>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</si>
  <si>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</si>
  <si>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</si>
  <si>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</si>
  <si>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</si>
  <si>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</si>
  <si>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</si>
  <si>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</si>
  <si>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</si>
  <si>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</si>
  <si>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</si>
  <si>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</si>
  <si>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</si>
  <si>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</si>
  <si>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</si>
  <si>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</si>
  <si>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</si>
  <si>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</si>
  <si>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</si>
  <si>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</si>
  <si>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</si>
  <si>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</si>
  <si>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</si>
  <si>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</si>
  <si>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</si>
  <si>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</si>
  <si>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</si>
  <si>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</si>
  <si>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</si>
  <si>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</si>
  <si>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</si>
  <si>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</si>
  <si>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</si>
  <si>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</si>
  <si>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</si>
  <si>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</si>
  <si>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</si>
  <si>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</si>
  <si>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</si>
  <si>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</si>
  <si>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</si>
  <si>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</si>
  <si>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</si>
  <si>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</si>
  <si>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</si>
  <si>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</si>
  <si>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</si>
  <si>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</si>
  <si>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</si>
  <si>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</si>
  <si>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</si>
  <si>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</si>
  <si>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</si>
  <si>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</si>
  <si>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</si>
  <si>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</si>
  <si>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</si>
  <si>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</si>
  <si>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</si>
  <si>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</si>
  <si>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</si>
  <si>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</si>
  <si>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</si>
  <si>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</si>
  <si>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</si>
  <si>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</si>
  <si>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</si>
  <si>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</si>
  <si>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</si>
  <si>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</si>
  <si>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</si>
  <si>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</si>
  <si>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</si>
  <si>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</si>
  <si>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</si>
  <si>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</si>
  <si>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</si>
  <si>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</si>
  <si>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</si>
  <si>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</si>
  <si>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</si>
  <si>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</si>
  <si>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</si>
  <si>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</si>
  <si>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</si>
  <si>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</si>
  <si>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</si>
  <si>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</si>
  <si>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</si>
  <si>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</si>
  <si>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</si>
  <si>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</si>
  <si>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</si>
  <si>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</si>
  <si>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</si>
  <si>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</si>
  <si>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</si>
  <si>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</si>
  <si>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</si>
  <si>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</si>
  <si>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</si>
  <si>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</si>
  <si>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</si>
  <si>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</si>
  <si>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</si>
  <si>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</si>
  <si>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</si>
  <si>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</si>
  <si>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</si>
  <si>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</si>
  <si>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</si>
  <si>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</si>
  <si>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</si>
  <si>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</si>
  <si>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</si>
  <si>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</si>
  <si>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</si>
  <si>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</si>
  <si>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</si>
  <si>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</si>
  <si>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</si>
  <si>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</si>
  <si>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</si>
  <si>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</si>
  <si>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</si>
  <si>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</si>
  <si>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</si>
  <si>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</si>
  <si>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</si>
  <si>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</si>
  <si>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</si>
  <si>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</si>
  <si>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</si>
  <si>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</si>
  <si>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</si>
  <si>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</si>
  <si>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</si>
  <si>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</si>
  <si>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</si>
  <si>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</si>
  <si>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</si>
  <si>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</si>
  <si>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</si>
  <si>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</si>
  <si>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</si>
  <si>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</si>
  <si>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</si>
  <si>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</si>
  <si>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</si>
  <si>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</si>
  <si>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</si>
  <si>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</si>
  <si>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</si>
  <si>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</si>
  <si>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</si>
  <si>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</si>
  <si>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</si>
  <si>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</si>
  <si>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</si>
  <si>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</si>
  <si>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</si>
  <si>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</si>
  <si>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</si>
  <si>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</si>
  <si>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</si>
  <si>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</si>
  <si>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</si>
  <si>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</si>
  <si>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</si>
  <si>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</si>
  <si>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</si>
  <si>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</si>
  <si>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</si>
  <si>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</si>
  <si>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</si>
  <si>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</si>
  <si>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</si>
  <si>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</si>
  <si>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</si>
  <si>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</si>
  <si>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</si>
  <si>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</si>
  <si>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</si>
  <si>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</si>
  <si>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</si>
  <si>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</si>
  <si>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</si>
  <si>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</si>
  <si>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</si>
  <si>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</si>
  <si>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</si>
  <si>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</si>
  <si>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</si>
  <si>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</si>
  <si>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</si>
  <si>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</si>
  <si>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</si>
  <si>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</si>
  <si>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</si>
  <si>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</si>
  <si>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</si>
  <si>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</si>
  <si>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</si>
  <si>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</si>
  <si>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</si>
  <si>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</si>
  <si>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</si>
  <si>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</si>
  <si>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</si>
  <si>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</si>
  <si>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</si>
  <si>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</si>
  <si>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</si>
  <si>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</si>
  <si>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</si>
  <si>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</si>
  <si>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</si>
  <si>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</si>
  <si>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</si>
  <si>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</si>
  <si>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</si>
  <si>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</si>
  <si>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</si>
  <si>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</si>
  <si>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</si>
  <si>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</si>
  <si>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</si>
  <si>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</si>
  <si>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</si>
  <si>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</si>
  <si>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</si>
  <si>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</si>
  <si>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</si>
  <si>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</si>
  <si>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</si>
  <si>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</si>
  <si>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</si>
  <si>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</si>
  <si>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</si>
  <si>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</si>
  <si>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</si>
  <si>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</si>
  <si>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</si>
  <si>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</si>
  <si>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</si>
  <si>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</si>
  <si>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</si>
  <si>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</si>
  <si>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</si>
  <si>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</si>
  <si>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</si>
  <si>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</si>
  <si>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</si>
  <si>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</si>
  <si>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</si>
  <si>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</si>
  <si>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</si>
  <si>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</si>
  <si>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</si>
  <si>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</si>
  <si>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</si>
  <si>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</si>
  <si>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</si>
  <si>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</si>
  <si>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</si>
  <si>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</si>
  <si>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</si>
  <si>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</si>
  <si>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</si>
  <si>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</si>
  <si>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</si>
  <si>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</si>
  <si>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</si>
  <si>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</si>
  <si>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</si>
  <si>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</si>
  <si>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</si>
  <si>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</si>
  <si>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</si>
  <si>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</si>
  <si>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</si>
  <si>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</si>
  <si>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</si>
  <si>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</si>
  <si>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</si>
  <si>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</si>
  <si>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</si>
  <si>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</si>
  <si>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</si>
  <si>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</si>
  <si>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</si>
  <si>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</si>
  <si>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</si>
  <si>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</si>
  <si>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</si>
  <si>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</si>
  <si>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</si>
  <si>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</si>
  <si>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</si>
  <si>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</si>
  <si>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</si>
  <si>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</si>
  <si>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</si>
  <si>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</si>
  <si>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</si>
  <si>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</si>
  <si>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</si>
  <si>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</si>
  <si>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</si>
  <si>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</si>
  <si>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</si>
  <si>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</si>
  <si>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</si>
  <si>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</si>
  <si>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</si>
  <si>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</si>
  <si>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</si>
  <si>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</si>
  <si>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</si>
  <si>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</si>
  <si>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</si>
  <si>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</si>
  <si>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</si>
  <si>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</si>
  <si>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</si>
  <si>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</si>
  <si>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</si>
  <si>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</si>
  <si>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</si>
  <si>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</si>
  <si>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</si>
  <si>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</si>
  <si>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</si>
  <si>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</si>
  <si>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</si>
  <si>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</si>
  <si>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</si>
  <si>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</si>
  <si>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</si>
  <si>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</si>
  <si>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</si>
  <si>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</si>
  <si>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</si>
  <si>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</si>
  <si>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</si>
  <si>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</si>
  <si>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</si>
  <si>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</si>
  <si>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</si>
  <si>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</si>
  <si>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</si>
  <si>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</si>
  <si>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</si>
  <si>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</si>
  <si>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</si>
  <si>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</si>
  <si>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</si>
  <si>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</si>
  <si>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</si>
  <si>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</si>
  <si>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</si>
  <si>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</si>
  <si>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</si>
  <si>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</si>
  <si>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</si>
  <si>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</si>
  <si>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</si>
  <si>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</si>
  <si>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</si>
  <si>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</si>
  <si>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</si>
  <si>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</si>
  <si>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</si>
  <si>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</si>
  <si>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</si>
  <si>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</si>
  <si>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</si>
  <si>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</si>
  <si>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</si>
  <si>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</si>
  <si>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</si>
  <si>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</si>
  <si>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</si>
  <si>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</si>
  <si>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</si>
  <si>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</si>
  <si>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</si>
  <si>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</si>
  <si>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</si>
  <si>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</si>
  <si>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</si>
  <si>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</si>
  <si>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</si>
  <si>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</si>
  <si>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</si>
  <si>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</si>
  <si>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</si>
  <si>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</si>
  <si>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</si>
  <si>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</si>
  <si>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</si>
  <si>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</si>
  <si>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</si>
  <si>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</si>
  <si>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</si>
  <si>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</si>
  <si>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</si>
  <si>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</si>
  <si>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</si>
  <si>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</si>
  <si>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</si>
  <si>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</si>
  <si>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</si>
  <si>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</si>
  <si>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</si>
  <si>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</si>
  <si>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</si>
  <si>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</si>
  <si>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</si>
  <si>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</si>
  <si>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</si>
  <si>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</si>
  <si>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</si>
  <si>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</si>
  <si>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</si>
  <si>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</si>
  <si>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</si>
  <si>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</si>
  <si>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</si>
  <si>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</si>
  <si>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</si>
  <si>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</si>
  <si>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</si>
  <si>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</si>
  <si>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</si>
  <si>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</si>
  <si>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</si>
  <si>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</si>
  <si>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</si>
  <si>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</si>
  <si>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</si>
  <si>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</si>
  <si>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</si>
  <si>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</si>
  <si>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</si>
  <si>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</si>
  <si>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</si>
  <si>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</si>
  <si>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</si>
  <si>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</si>
  <si>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</si>
  <si>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</si>
  <si>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</si>
  <si>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</si>
  <si>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</si>
  <si>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</si>
  <si>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</si>
  <si>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</si>
  <si>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</si>
  <si>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</si>
  <si>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</si>
  <si>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</si>
  <si>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</si>
  <si>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</si>
  <si>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</si>
  <si>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</si>
  <si>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</si>
  <si>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</si>
  <si>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</si>
  <si>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</si>
  <si>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</si>
  <si>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</si>
  <si>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</si>
  <si>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</si>
  <si>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</si>
  <si>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</si>
  <si>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</si>
  <si>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</si>
  <si>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</si>
  <si>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</si>
  <si>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</si>
  <si>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</si>
  <si>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</si>
  <si>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</si>
  <si>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</si>
  <si>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</si>
  <si>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</si>
  <si>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</si>
  <si>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</si>
  <si>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</si>
  <si>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</si>
  <si>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</si>
  <si>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</si>
  <si>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</si>
  <si>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</si>
  <si>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</si>
  <si>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</si>
  <si>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</si>
  <si>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</si>
  <si>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</si>
  <si>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</si>
  <si>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</si>
  <si>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</si>
  <si>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</si>
  <si>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</si>
  <si>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</si>
  <si>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</si>
  <si>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</si>
  <si>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</si>
  <si>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</si>
  <si>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</si>
  <si>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</si>
  <si>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</si>
  <si>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</si>
  <si>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</si>
  <si>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</si>
  <si>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</si>
  <si>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</si>
  <si>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</si>
  <si>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</si>
  <si>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</si>
  <si>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</si>
  <si>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</si>
  <si>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</si>
  <si>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</si>
  <si>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</si>
  <si>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</si>
  <si>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</si>
  <si>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</si>
  <si>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</si>
  <si>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</si>
  <si>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</si>
  <si>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</si>
  <si>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</si>
  <si>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</si>
  <si>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</si>
  <si>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</si>
  <si>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</si>
  <si>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</si>
  <si>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</si>
  <si>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</si>
  <si>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</si>
  <si>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</si>
  <si>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</si>
  <si>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</si>
  <si>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</si>
  <si>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</si>
  <si>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</si>
  <si>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</si>
  <si>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</si>
  <si>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</si>
  <si>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</si>
  <si>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</si>
  <si>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</si>
  <si>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</si>
  <si>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</si>
  <si>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</si>
  <si>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</si>
  <si>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</si>
  <si>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</si>
  <si>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</si>
  <si>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</si>
  <si>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</si>
  <si>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</si>
  <si>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</si>
  <si>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</si>
  <si>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</si>
  <si>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</si>
  <si>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</si>
  <si>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</si>
  <si>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</si>
  <si>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</si>
  <si>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</si>
  <si>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</si>
  <si>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</si>
  <si>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</si>
  <si>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</si>
  <si>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</si>
  <si>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</si>
  <si>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</si>
  <si>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</si>
  <si>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</si>
  <si>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</si>
  <si>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</si>
  <si>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</si>
  <si>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</si>
  <si>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</si>
  <si>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</si>
  <si>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</si>
  <si>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</si>
  <si>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</si>
  <si>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</si>
  <si>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</si>
  <si>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</si>
  <si>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</si>
  <si>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</si>
  <si>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</si>
  <si>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</si>
  <si>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</si>
  <si>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</si>
  <si>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</si>
  <si>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</si>
  <si>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</si>
  <si>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</si>
  <si>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</si>
  <si>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</si>
  <si>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</si>
  <si>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</si>
  <si>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</si>
  <si>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</si>
  <si>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</si>
  <si>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</si>
  <si>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</si>
  <si>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</si>
  <si>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</si>
  <si>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</si>
  <si>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</si>
  <si>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</si>
  <si>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</si>
  <si>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</si>
  <si>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</si>
  <si>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</si>
  <si>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</si>
  <si>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</si>
  <si>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</si>
  <si>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</si>
  <si>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</si>
  <si>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</si>
  <si>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</si>
  <si>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</si>
  <si>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</si>
  <si>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</si>
  <si>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</si>
  <si>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</si>
  <si>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</si>
  <si>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</si>
  <si>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</si>
  <si>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</si>
  <si>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</si>
  <si>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</si>
  <si>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</si>
  <si>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</si>
  <si>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</si>
  <si>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</si>
  <si>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</si>
  <si>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</si>
  <si>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</si>
  <si>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</si>
  <si>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</si>
  <si>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</si>
  <si>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</si>
  <si>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</si>
  <si>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</si>
  <si>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</si>
  <si>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</si>
  <si>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</si>
  <si>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</si>
  <si>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</si>
  <si>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</si>
  <si>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</si>
  <si>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</si>
  <si>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</si>
  <si>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</si>
  <si>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</si>
  <si>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</si>
  <si>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</si>
  <si>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</si>
  <si>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</si>
  <si>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</si>
  <si>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</si>
  <si>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</si>
  <si>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</si>
  <si>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</si>
  <si>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</si>
  <si>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</si>
  <si>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</si>
  <si>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</si>
  <si>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</si>
  <si>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</si>
  <si>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</si>
  <si>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</si>
  <si>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</si>
  <si>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</si>
  <si>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</si>
  <si>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</si>
  <si>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</si>
  <si>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</si>
  <si>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</si>
  <si>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</si>
  <si>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</si>
  <si>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</si>
  <si>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</si>
  <si>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</si>
  <si>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</si>
  <si>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</si>
  <si>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</si>
  <si>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</si>
  <si>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</si>
  <si>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</si>
  <si>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</si>
  <si>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</si>
  <si>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</si>
  <si>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</si>
  <si>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</si>
  <si>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</si>
  <si>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</si>
  <si>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</si>
  <si>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</si>
  <si>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</si>
  <si>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</si>
  <si>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</si>
  <si>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</si>
  <si>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</si>
  <si>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</si>
  <si>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</si>
  <si>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</si>
  <si>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</si>
  <si>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</si>
  <si>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</si>
  <si>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</si>
  <si>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</si>
  <si>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</si>
  <si>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</si>
  <si>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</si>
  <si>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</si>
  <si>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</si>
  <si>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</si>
  <si>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</si>
  <si>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</si>
  <si>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</si>
  <si>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</si>
  <si>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</si>
  <si>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</si>
  <si>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</si>
  <si>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</si>
  <si>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</si>
  <si>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</si>
  <si>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</si>
  <si>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</si>
  <si>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</si>
  <si>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</si>
  <si>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</si>
  <si>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</si>
  <si>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</si>
  <si>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</si>
  <si>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</si>
  <si>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</si>
  <si>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</si>
  <si>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</si>
  <si>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</si>
  <si>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</si>
  <si>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</si>
  <si>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</si>
  <si>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</si>
  <si>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</si>
  <si>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</si>
  <si>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</si>
  <si>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</si>
  <si>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</si>
  <si>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</si>
  <si>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</si>
  <si>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</si>
  <si>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</si>
  <si>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</si>
  <si>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</si>
  <si>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</si>
  <si>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</si>
  <si>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</si>
  <si>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</si>
  <si>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</si>
  <si>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</si>
  <si>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</si>
  <si>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</si>
  <si>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</si>
  <si>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</si>
  <si>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</si>
  <si>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</si>
  <si>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</si>
  <si>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</si>
  <si>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</si>
  <si>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</si>
  <si>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</si>
  <si>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</si>
  <si>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</si>
  <si>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</si>
  <si>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</si>
  <si>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</si>
  <si>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</si>
  <si>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</si>
  <si>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</si>
  <si>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</si>
  <si>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</si>
  <si>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</si>
  <si>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</si>
  <si>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</si>
  <si>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</si>
  <si>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</si>
  <si>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</si>
  <si>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</si>
  <si>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</si>
  <si>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</si>
  <si>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</si>
  <si>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</si>
  <si>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</si>
  <si>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</si>
  <si>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</si>
  <si>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</si>
  <si>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</si>
  <si>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</si>
  <si>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</si>
  <si>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</si>
  <si>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</si>
  <si>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</si>
  <si>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</si>
  <si>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</si>
  <si>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</si>
  <si>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</si>
  <si>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</si>
  <si>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</si>
  <si>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</si>
  <si>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</si>
  <si>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</si>
  <si>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</si>
  <si>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</si>
  <si>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</si>
  <si>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</si>
  <si>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</si>
  <si>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</si>
  <si>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</si>
  <si>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</si>
  <si>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</si>
  <si>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</si>
  <si>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</si>
  <si>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</si>
  <si>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</si>
  <si>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</si>
  <si>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</si>
  <si>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</si>
  <si>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</si>
  <si>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</si>
  <si>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</si>
  <si>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</si>
  <si>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</si>
  <si>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</si>
  <si>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</si>
  <si>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</si>
  <si>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</si>
  <si>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</si>
  <si>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</si>
  <si>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</si>
  <si>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</si>
  <si>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</si>
  <si>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</si>
  <si>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</si>
  <si>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</si>
  <si>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</si>
  <si>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</si>
  <si>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</si>
  <si>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</si>
  <si>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</si>
  <si>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</si>
  <si>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</si>
  <si>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</si>
  <si>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</si>
  <si>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</si>
  <si>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</si>
  <si>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</si>
  <si>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</si>
  <si>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</si>
  <si>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</si>
  <si>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</si>
  <si>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</si>
  <si>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</si>
  <si>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</si>
  <si>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</si>
  <si>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</si>
  <si>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</si>
  <si>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</si>
  <si>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</si>
  <si>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</si>
  <si>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</si>
  <si>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</si>
  <si>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</si>
  <si>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</si>
  <si>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</si>
  <si>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</si>
  <si>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</si>
  <si>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</si>
  <si>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</si>
  <si>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</si>
  <si>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</si>
  <si>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</si>
  <si>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</si>
  <si>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</si>
  <si>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</si>
  <si>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</si>
  <si>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</si>
  <si>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</si>
  <si>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</si>
  <si>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</si>
  <si>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</si>
  <si>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</si>
  <si>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</si>
  <si>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</si>
  <si>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</si>
  <si>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</si>
  <si>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</si>
  <si>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</si>
  <si>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</si>
  <si>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</si>
  <si>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</si>
  <si>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</si>
  <si>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</si>
  <si>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</si>
  <si>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</si>
  <si>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</si>
  <si>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</si>
  <si>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</si>
  <si>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</si>
  <si>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</si>
  <si>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</si>
  <si>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</si>
  <si>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</si>
  <si>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</si>
  <si>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</si>
  <si>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</si>
  <si>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</si>
  <si>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</si>
  <si>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</si>
  <si>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</si>
  <si>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</si>
  <si>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</si>
  <si>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</si>
  <si>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</si>
  <si>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</si>
  <si>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</si>
  <si>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</si>
  <si>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</si>
  <si>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</si>
  <si>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</si>
  <si>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</si>
  <si>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</si>
  <si>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</si>
  <si>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</si>
  <si>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</si>
  <si>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</si>
  <si>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</si>
  <si>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</si>
  <si>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</si>
  <si>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</si>
  <si>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</si>
  <si>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</si>
  <si>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</si>
  <si>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</si>
  <si>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</si>
  <si>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</si>
  <si>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</si>
  <si>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</si>
  <si>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</si>
  <si>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</si>
  <si>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</si>
  <si>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</si>
  <si>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</si>
  <si>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</si>
  <si>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</si>
  <si>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</si>
  <si>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</si>
  <si>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</si>
  <si>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</si>
  <si>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</si>
  <si>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</si>
  <si>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</si>
  <si>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</si>
  <si>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</si>
  <si>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</si>
  <si>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</si>
  <si>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</si>
  <si>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</si>
  <si>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</si>
  <si>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</si>
  <si>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</si>
  <si>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</si>
  <si>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</si>
  <si>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</si>
  <si>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</si>
  <si>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</si>
  <si>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</si>
  <si>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</si>
  <si>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</si>
  <si>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</si>
  <si>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</si>
  <si>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</si>
  <si>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</si>
  <si>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</si>
  <si>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</si>
  <si>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</si>
  <si>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</si>
  <si>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</si>
  <si>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</si>
  <si>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</si>
  <si>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</si>
  <si>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</si>
  <si>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</si>
  <si>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</si>
  <si>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</si>
  <si>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</si>
  <si>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</si>
  <si>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</si>
  <si>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</si>
  <si>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</si>
  <si>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</si>
  <si>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</si>
  <si>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</si>
  <si>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</si>
  <si>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</si>
  <si>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</si>
  <si>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</si>
  <si>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</si>
  <si>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</si>
  <si>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</si>
  <si>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</si>
  <si>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</si>
  <si>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</si>
  <si>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</si>
  <si>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</si>
  <si>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</si>
  <si>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</si>
  <si>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</si>
  <si>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</si>
  <si>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</si>
  <si>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</si>
  <si>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</si>
  <si>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</si>
  <si>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</si>
  <si>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</si>
  <si>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</si>
  <si>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</si>
  <si>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</si>
  <si>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</si>
  <si>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</si>
  <si>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</si>
  <si>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</si>
  <si>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</si>
  <si>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</si>
  <si>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</si>
  <si>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</si>
  <si>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</si>
  <si>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</si>
  <si>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</si>
  <si>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</si>
  <si>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</si>
  <si>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</si>
  <si>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</si>
  <si>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</si>
  <si>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</si>
  <si>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</si>
  <si>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</si>
  <si>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</si>
  <si>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</si>
  <si>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</si>
  <si>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</si>
  <si>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</si>
  <si>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</si>
  <si>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</si>
  <si>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</si>
  <si>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</si>
  <si>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</si>
  <si>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</si>
  <si>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</si>
  <si>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</si>
  <si>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</si>
  <si>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</si>
  <si>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</si>
  <si>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</si>
  <si>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</si>
  <si>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</si>
  <si>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</si>
  <si>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</si>
  <si>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</si>
  <si>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</si>
  <si>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</si>
  <si>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</si>
  <si>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</si>
  <si>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</si>
  <si>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</si>
  <si>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</si>
  <si>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</si>
  <si>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</si>
  <si>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</si>
  <si>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</si>
  <si>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</si>
  <si>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</si>
  <si>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</si>
  <si>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</si>
  <si>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</si>
  <si>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</si>
  <si>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</si>
  <si>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</si>
  <si>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</si>
  <si>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</si>
  <si>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</si>
  <si>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</si>
  <si>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</si>
  <si>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</si>
  <si>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</si>
  <si>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</si>
  <si>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</si>
  <si>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</si>
  <si>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</si>
  <si>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</si>
  <si>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</si>
  <si>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</si>
  <si>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</si>
  <si>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</si>
  <si>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</si>
  <si>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</si>
  <si>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</si>
  <si>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</si>
  <si>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</si>
  <si>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</si>
  <si>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</si>
  <si>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</si>
  <si>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</si>
  <si>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</si>
  <si>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</si>
  <si>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</si>
  <si>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</si>
  <si>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</si>
  <si>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</si>
  <si>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</si>
  <si>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</si>
  <si>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</si>
  <si>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</si>
  <si>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</si>
  <si>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</si>
  <si>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</si>
  <si>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</si>
  <si>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</si>
  <si>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</si>
  <si>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</si>
  <si>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</si>
  <si>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</si>
  <si>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</si>
  <si>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</si>
  <si>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</si>
  <si>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</si>
  <si>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</si>
  <si>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</si>
  <si>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</si>
  <si>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</si>
  <si>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</si>
  <si>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</si>
  <si>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</si>
  <si>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</si>
  <si>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</si>
  <si>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</si>
  <si>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</si>
  <si>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</si>
  <si>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</si>
  <si>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</si>
  <si>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</si>
  <si>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</si>
  <si>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</si>
  <si>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</si>
  <si>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</si>
  <si>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</si>
  <si>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</si>
  <si>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</si>
  <si>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</si>
  <si>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</si>
  <si>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</si>
  <si>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</si>
  <si>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</si>
  <si>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</si>
  <si>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</si>
  <si>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</si>
  <si>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</si>
  <si>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</si>
  <si>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</si>
  <si>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</si>
  <si>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</si>
  <si>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</si>
  <si>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</si>
  <si>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</si>
  <si>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</si>
  <si>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</si>
  <si>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</si>
  <si>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</si>
  <si>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</si>
  <si>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</si>
  <si>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</si>
  <si>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</si>
  <si>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</si>
  <si>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</si>
  <si>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</si>
  <si>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</si>
  <si>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</si>
  <si>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</si>
  <si>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</si>
  <si>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</si>
  <si>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</si>
  <si>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</si>
  <si>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</si>
  <si>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</si>
  <si>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</si>
  <si>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</si>
  <si>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</si>
  <si>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</si>
  <si>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</si>
  <si>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</si>
  <si>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</si>
  <si>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</si>
  <si>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</si>
  <si>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</si>
  <si>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</si>
  <si>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</si>
  <si>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</si>
  <si>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</si>
  <si>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</si>
  <si>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</si>
  <si>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</si>
  <si>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</si>
  <si>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</si>
  <si>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</si>
  <si>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</si>
  <si>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</si>
  <si>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</si>
  <si>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</si>
  <si>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</si>
  <si>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</si>
  <si>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</si>
  <si>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</si>
  <si>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</si>
  <si>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</si>
  <si>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</si>
  <si>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</si>
  <si>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</si>
  <si>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</si>
  <si>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</si>
  <si>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</si>
  <si>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</si>
  <si>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</si>
  <si>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</si>
  <si>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</si>
  <si>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</si>
  <si>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</si>
  <si>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</si>
  <si>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</si>
  <si>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</si>
  <si>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</si>
  <si>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</si>
  <si>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</si>
  <si>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</si>
  <si>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</si>
  <si>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</si>
  <si>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</si>
  <si>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</si>
  <si>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</si>
  <si>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</si>
  <si>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</si>
  <si>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</si>
  <si>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</si>
  <si>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</si>
  <si>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</si>
  <si>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</si>
  <si>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</si>
  <si>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</si>
  <si>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</si>
  <si>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</si>
  <si>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</si>
  <si>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</si>
  <si>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</si>
  <si>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</si>
  <si>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</si>
  <si>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</si>
  <si>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</si>
  <si>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</si>
  <si>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</si>
  <si>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</si>
  <si>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</si>
  <si>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</si>
  <si>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</si>
  <si>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</si>
  <si>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</si>
  <si>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</si>
  <si>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</si>
  <si>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</si>
  <si>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</si>
  <si>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</si>
  <si>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</si>
  <si>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</si>
  <si>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</si>
  <si>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</si>
  <si>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</si>
  <si>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</si>
  <si>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</si>
  <si>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</si>
  <si>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</si>
  <si>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</si>
  <si>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</si>
  <si>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</si>
  <si>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</si>
  <si>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</si>
  <si>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</si>
  <si>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</si>
  <si>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</si>
  <si>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</si>
  <si>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</si>
  <si>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</si>
  <si>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</si>
  <si>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</si>
  <si>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</si>
  <si>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</si>
  <si>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</si>
  <si>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</si>
  <si>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</si>
  <si>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</si>
  <si>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</si>
  <si>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</si>
  <si>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</si>
  <si>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</si>
  <si>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</si>
  <si>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</si>
  <si>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</si>
  <si>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</si>
  <si>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</si>
  <si>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</si>
  <si>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</si>
  <si>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</si>
  <si>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</si>
  <si>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</si>
  <si>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</si>
  <si>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</si>
  <si>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</si>
  <si>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</si>
  <si>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</si>
  <si>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</si>
  <si>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</si>
  <si>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</si>
  <si>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</si>
  <si>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</si>
  <si>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</si>
  <si>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</si>
  <si>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</si>
  <si>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</si>
  <si>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</si>
  <si>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</si>
  <si>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</si>
  <si>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</si>
  <si>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</si>
  <si>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</si>
  <si>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</si>
  <si>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</si>
  <si>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</si>
  <si>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</si>
  <si>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</si>
  <si>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</si>
  <si>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</si>
  <si>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</si>
  <si>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</si>
  <si>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</si>
  <si>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</si>
  <si>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</si>
  <si>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</si>
  <si>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</si>
  <si>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</si>
  <si>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</si>
  <si>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</si>
  <si>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</si>
  <si>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</si>
  <si>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</si>
  <si>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</si>
  <si>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</si>
  <si>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</si>
  <si>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</si>
  <si>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</si>
  <si>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</si>
  <si>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</si>
  <si>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</si>
  <si>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</si>
  <si>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</si>
  <si>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</si>
  <si>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</si>
  <si>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</si>
  <si>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</si>
  <si>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</si>
  <si>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</si>
  <si>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</si>
  <si>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</si>
  <si>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</si>
  <si>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</si>
  <si>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</si>
  <si>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</si>
  <si>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</si>
  <si>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</si>
  <si>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</si>
  <si>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</si>
  <si>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</si>
  <si>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</si>
  <si>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</si>
  <si>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</si>
  <si>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</si>
  <si>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</si>
  <si>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</si>
  <si>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</si>
  <si>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</si>
  <si>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</si>
  <si>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</si>
  <si>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</si>
  <si>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</si>
  <si>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</si>
  <si>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</si>
  <si>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</si>
  <si>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</si>
  <si>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</si>
  <si>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</si>
  <si>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</si>
  <si>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</si>
  <si>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</si>
  <si>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</si>
  <si>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</si>
  <si>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</si>
  <si>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</si>
  <si>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</si>
  <si>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</si>
  <si>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</si>
  <si>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</si>
  <si>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</si>
  <si>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</si>
  <si>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</si>
  <si>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</si>
  <si>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</si>
  <si>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</si>
  <si>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</si>
  <si>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</si>
  <si>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</si>
  <si>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</si>
  <si>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</si>
  <si>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</si>
  <si>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</si>
  <si>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</si>
  <si>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</si>
  <si>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</si>
  <si>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</si>
  <si>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</si>
  <si>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</si>
  <si>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</si>
  <si>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</si>
  <si>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</si>
  <si>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</si>
  <si>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</si>
  <si>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</si>
  <si>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</si>
  <si>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</si>
  <si>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</si>
  <si>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</si>
  <si>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</si>
  <si>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</si>
  <si>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</si>
  <si>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</si>
  <si>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</si>
  <si>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</si>
  <si>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</si>
  <si>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</si>
  <si>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</si>
  <si>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</si>
  <si>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</si>
  <si>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</si>
  <si>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</si>
  <si>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</si>
  <si>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</si>
  <si>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</si>
  <si>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</si>
  <si>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</si>
  <si>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</si>
  <si>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</si>
  <si>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</si>
  <si>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</si>
  <si>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</si>
  <si>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</si>
  <si>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</si>
  <si>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</si>
  <si>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</si>
  <si>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</si>
  <si>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</si>
  <si>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</si>
  <si>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</si>
  <si>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</si>
  <si>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</si>
  <si>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</si>
  <si>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</si>
  <si>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</si>
  <si>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</si>
  <si>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</si>
  <si>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</si>
  <si>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</si>
  <si>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</si>
  <si>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</si>
  <si>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</si>
  <si>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</si>
  <si>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</si>
  <si>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</si>
  <si>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</si>
  <si>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</si>
  <si>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</si>
  <si>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</si>
  <si>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</si>
  <si>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</si>
  <si>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</si>
  <si>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</si>
  <si>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</si>
  <si>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</si>
  <si>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</si>
  <si>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</si>
  <si>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</si>
  <si>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</si>
  <si>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</si>
  <si>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</si>
  <si>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</si>
  <si>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</si>
  <si>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</si>
  <si>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</si>
  <si>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</si>
  <si>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</si>
  <si>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</si>
  <si>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</si>
  <si>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</si>
  <si>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</si>
  <si>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</si>
  <si>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</si>
  <si>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</si>
  <si>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</si>
  <si>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</si>
  <si>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</si>
  <si>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</si>
  <si>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</si>
  <si>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</si>
  <si>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</si>
  <si>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</si>
  <si>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</si>
  <si>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</si>
  <si>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</si>
  <si>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</si>
  <si>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</si>
  <si>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</si>
  <si>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</si>
  <si>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</si>
  <si>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</si>
  <si>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</si>
  <si>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</si>
  <si>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</si>
  <si>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</si>
  <si>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</si>
  <si>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</si>
  <si>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</si>
  <si>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</si>
  <si>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</si>
  <si>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</si>
  <si>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</si>
  <si>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</si>
  <si>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</si>
  <si>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</si>
  <si>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</si>
  <si>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</si>
  <si>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</si>
  <si>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</si>
  <si>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</si>
  <si>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</si>
  <si>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</si>
  <si>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</si>
  <si>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</si>
  <si>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</si>
  <si>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</si>
  <si>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</si>
  <si>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</si>
  <si>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</si>
  <si>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</si>
  <si>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</si>
  <si>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</si>
  <si>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</si>
  <si>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</si>
  <si>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</si>
  <si>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</si>
  <si>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</si>
  <si>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</si>
  <si>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</si>
  <si>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</si>
  <si>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</si>
  <si>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</si>
  <si>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</si>
  <si>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</si>
  <si>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</si>
  <si>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</si>
  <si>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</si>
  <si>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</si>
  <si>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</si>
  <si>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</si>
  <si>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</si>
  <si>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</si>
  <si>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</si>
  <si>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</si>
  <si>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</si>
  <si>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</si>
  <si>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</si>
  <si>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</si>
  <si>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</si>
  <si>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</si>
  <si>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</si>
  <si>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</si>
  <si>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</si>
  <si>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</si>
  <si>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</si>
  <si>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</si>
  <si>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</si>
  <si>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</si>
  <si>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</si>
  <si>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</si>
  <si>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</si>
  <si>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</si>
  <si>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</si>
  <si>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</si>
  <si>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</si>
  <si>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</si>
  <si>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</si>
  <si>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</si>
  <si>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</si>
  <si>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</si>
  <si>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</si>
  <si>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</si>
  <si>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</si>
  <si>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</si>
  <si>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</si>
  <si>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</si>
  <si>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</si>
  <si>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</si>
  <si>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</si>
  <si>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</si>
  <si>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</si>
  <si>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</si>
  <si>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</si>
  <si>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</si>
  <si>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</si>
  <si>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</si>
  <si>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</si>
  <si>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</si>
  <si>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</si>
  <si>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</si>
  <si>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</si>
  <si>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</si>
  <si>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</si>
  <si>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</si>
  <si>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</si>
  <si>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</si>
  <si>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</si>
  <si>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</si>
  <si>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</si>
  <si>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</si>
  <si>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</si>
  <si>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</si>
  <si>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</si>
  <si>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</si>
  <si>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</si>
  <si>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</si>
  <si>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</si>
  <si>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</si>
  <si>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</si>
  <si>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</si>
  <si>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</si>
  <si>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</si>
  <si>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</si>
  <si>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</si>
  <si>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</si>
  <si>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</si>
  <si>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</si>
  <si>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</si>
  <si>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</si>
  <si>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</si>
  <si>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</si>
  <si>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</si>
  <si>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</si>
  <si>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</si>
  <si>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</si>
  <si>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</si>
  <si>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</si>
  <si>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</si>
  <si>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</si>
  <si>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</si>
  <si>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</si>
  <si>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</si>
  <si>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</si>
  <si>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</si>
  <si>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</si>
  <si>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</si>
  <si>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</si>
  <si>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</si>
  <si>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</si>
  <si>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</si>
  <si>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</si>
  <si>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</si>
  <si>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</si>
  <si>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</si>
  <si>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</si>
  <si>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</si>
  <si>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</si>
  <si>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</si>
  <si>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</si>
  <si>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</si>
  <si>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</si>
  <si>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</si>
  <si>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</si>
  <si>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</si>
  <si>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</si>
  <si>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</si>
  <si>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</si>
  <si>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</si>
  <si>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</si>
  <si>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</si>
  <si>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</si>
  <si>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</si>
  <si>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</si>
  <si>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</si>
  <si>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</si>
  <si>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</si>
  <si>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</si>
  <si>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</si>
  <si>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</si>
  <si>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</si>
  <si>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</si>
  <si>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</si>
  <si>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</si>
  <si>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</si>
  <si>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</si>
  <si>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</si>
  <si>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</si>
  <si>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</si>
  <si>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</si>
  <si>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</si>
  <si>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</si>
  <si>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</si>
  <si>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</si>
  <si>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</si>
  <si>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</si>
  <si>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</si>
  <si>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</si>
  <si>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</si>
  <si>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</si>
  <si>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</si>
  <si>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</si>
  <si>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</si>
  <si>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</si>
  <si>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</si>
  <si>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</si>
  <si>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</si>
  <si>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</si>
  <si>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</si>
  <si>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</si>
  <si>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</si>
  <si>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</si>
  <si>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</si>
  <si>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</si>
  <si>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</si>
  <si>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</si>
  <si>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</si>
  <si>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</si>
  <si>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</si>
  <si>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</si>
  <si>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</si>
  <si>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</si>
  <si>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</si>
  <si>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</si>
  <si>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</si>
  <si>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</si>
  <si>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</si>
  <si>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</si>
  <si>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</si>
  <si>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</si>
  <si>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</si>
  <si>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</si>
  <si>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</si>
  <si>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</si>
  <si>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</si>
  <si>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</si>
  <si>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</si>
  <si>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</si>
  <si>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</si>
  <si>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</si>
  <si>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</si>
  <si>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</si>
  <si>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</si>
  <si>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</si>
  <si>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</si>
  <si>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</si>
  <si>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</si>
  <si>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</si>
  <si>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</si>
  <si>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</si>
  <si>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</si>
  <si>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</si>
  <si>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</si>
  <si>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</si>
  <si>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</si>
  <si>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</si>
  <si>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</si>
  <si>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</si>
  <si>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</si>
  <si>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</si>
  <si>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</si>
  <si>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</si>
  <si>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</si>
  <si>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</si>
  <si>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</si>
  <si>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</si>
  <si>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</si>
  <si>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</si>
  <si>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</si>
  <si>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</si>
  <si>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</si>
  <si>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</si>
  <si>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</si>
  <si>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</si>
  <si>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</si>
  <si>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</si>
  <si>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</si>
  <si>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</si>
  <si>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</si>
  <si>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</si>
  <si>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</si>
  <si>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</si>
  <si>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</si>
  <si>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</si>
  <si>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</si>
  <si>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</si>
  <si>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</si>
  <si>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</si>
  <si>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</si>
  <si>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</si>
  <si>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</si>
  <si>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</si>
  <si>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</si>
  <si>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</si>
  <si>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</si>
  <si>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</si>
  <si>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</si>
  <si>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</si>
  <si>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</si>
  <si>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</si>
  <si>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</si>
  <si>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</si>
  <si>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</si>
  <si>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</si>
  <si>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</si>
  <si>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</si>
  <si>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</si>
  <si>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</si>
  <si>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</si>
  <si>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</si>
  <si>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</si>
  <si>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</si>
  <si>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</si>
  <si>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</si>
  <si>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</si>
  <si>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</si>
  <si>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</si>
  <si>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</si>
  <si>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</si>
  <si>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</si>
  <si>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</si>
  <si>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</si>
  <si>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</si>
  <si>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</si>
  <si>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</si>
  <si>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</si>
  <si>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</si>
  <si>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</si>
  <si>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</si>
  <si>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</si>
  <si>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</si>
  <si>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</si>
  <si>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</si>
  <si>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</si>
  <si>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</si>
  <si>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</si>
  <si>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</si>
  <si>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</si>
  <si>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</si>
  <si>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</si>
  <si>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</si>
  <si>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</si>
  <si>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</si>
  <si>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</si>
  <si>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</si>
  <si>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</si>
  <si>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</si>
  <si>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</si>
  <si>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</si>
  <si>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</si>
  <si>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</si>
  <si>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</si>
  <si>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</si>
  <si>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</si>
  <si>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</si>
  <si>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</si>
  <si>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</si>
  <si>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</si>
  <si>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</si>
  <si>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</si>
  <si>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</si>
  <si>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</si>
  <si>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</si>
  <si>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</si>
  <si>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</si>
  <si>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</si>
  <si>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</si>
  <si>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</si>
  <si>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</si>
  <si>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</si>
  <si>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</si>
  <si>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</si>
  <si>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</si>
  <si>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</si>
  <si>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</si>
  <si>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</si>
  <si>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</si>
  <si>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</si>
  <si>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</si>
  <si>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</si>
  <si>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</si>
  <si>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</si>
  <si>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</si>
  <si>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</si>
  <si>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</si>
  <si>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</si>
  <si>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</si>
  <si>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</si>
  <si>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</si>
  <si>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</si>
  <si>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</si>
  <si>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</si>
  <si>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</si>
  <si>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</si>
  <si>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</si>
  <si>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</si>
  <si>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</si>
  <si>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</si>
  <si>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</si>
  <si>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</si>
  <si>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</si>
  <si>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</si>
  <si>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</si>
  <si>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</si>
  <si>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</si>
  <si>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</si>
  <si>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</si>
  <si>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</si>
  <si>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</si>
  <si>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</si>
  <si>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</si>
  <si>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</si>
  <si>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</si>
  <si>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</si>
  <si>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</si>
  <si>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</si>
  <si>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</si>
  <si>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</si>
  <si>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</si>
  <si>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</si>
  <si>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</si>
  <si>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</si>
  <si>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</si>
  <si>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</si>
  <si>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</si>
  <si>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</si>
  <si>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</si>
  <si>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</si>
  <si>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</si>
  <si>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</si>
  <si>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</si>
  <si>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</si>
  <si>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</si>
  <si>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</si>
  <si>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</si>
  <si>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</si>
  <si>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</si>
  <si>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</si>
  <si>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</si>
  <si>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</si>
  <si>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</si>
  <si>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</si>
  <si>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</si>
  <si>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</si>
  <si>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</si>
  <si>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</si>
  <si>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</si>
  <si>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</si>
  <si>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</si>
  <si>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</si>
  <si>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</si>
  <si>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</si>
  <si>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</si>
  <si>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</si>
  <si>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</si>
  <si>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</si>
  <si>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</si>
  <si>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</si>
  <si>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</si>
  <si>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</si>
  <si>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</si>
  <si>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</si>
  <si>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</si>
  <si>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</si>
  <si>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</si>
  <si>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</si>
  <si>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</si>
  <si>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</si>
  <si>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</si>
  <si>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</si>
  <si>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</si>
  <si>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</si>
  <si>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</si>
  <si>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</si>
  <si>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</si>
  <si>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</si>
  <si>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</si>
  <si>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</si>
  <si>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</si>
  <si>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</si>
  <si>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</si>
  <si>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</si>
  <si>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</si>
  <si>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</si>
  <si>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</si>
  <si>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</si>
  <si>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</si>
  <si>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</si>
  <si>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</si>
  <si>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</si>
  <si>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</si>
  <si>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</si>
  <si>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</si>
  <si>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</si>
  <si>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</si>
  <si>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</si>
  <si>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</si>
  <si>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</si>
  <si>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</si>
  <si>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</si>
  <si>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</si>
  <si>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</si>
  <si>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</si>
  <si>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</si>
  <si>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</si>
  <si>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</si>
  <si>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</si>
  <si>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</si>
  <si>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</si>
  <si>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</si>
  <si>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</si>
  <si>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</si>
  <si>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</si>
  <si>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</si>
  <si>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</si>
  <si>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</si>
  <si>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</si>
  <si>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</si>
  <si>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</si>
  <si>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</si>
  <si>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</si>
  <si>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</si>
  <si>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</si>
  <si>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</si>
  <si>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</si>
  <si>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</si>
  <si>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</si>
  <si>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</si>
  <si>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</si>
  <si>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</si>
  <si>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</si>
  <si>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</si>
  <si>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</si>
  <si>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</si>
  <si>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</si>
  <si>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</si>
  <si>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</si>
  <si>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</si>
  <si>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</si>
  <si>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</si>
  <si>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</si>
  <si>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</si>
  <si>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</si>
  <si>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</si>
  <si>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</si>
  <si>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</si>
  <si>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</si>
  <si>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</si>
  <si>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</si>
  <si>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</si>
  <si>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</si>
  <si>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</si>
  <si>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</si>
  <si>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</si>
  <si>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</si>
  <si>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</si>
  <si>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</si>
  <si>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</si>
  <si>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</si>
  <si>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</si>
  <si>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</si>
  <si>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</si>
  <si>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</si>
  <si>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</si>
  <si>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</si>
  <si>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</si>
  <si>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</si>
  <si>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</si>
  <si>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</si>
  <si>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</si>
  <si>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</si>
  <si>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</si>
  <si>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</si>
  <si>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</si>
  <si>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</si>
  <si>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</si>
  <si>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</si>
  <si>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</si>
  <si>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</si>
  <si>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</si>
  <si>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</si>
  <si>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</si>
  <si>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</si>
  <si>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</si>
  <si>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</si>
  <si>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</si>
  <si>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</si>
  <si>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</si>
  <si>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</si>
  <si>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</si>
  <si>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</si>
  <si>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</si>
  <si>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</si>
  <si>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</si>
  <si>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</si>
  <si>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</si>
  <si>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</si>
  <si>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</si>
  <si>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</si>
  <si>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</si>
  <si>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</si>
  <si>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</si>
  <si>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</si>
  <si>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</si>
  <si>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</si>
  <si>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</si>
  <si>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</si>
  <si>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</si>
  <si>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</si>
  <si>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</si>
  <si>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</si>
  <si>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</si>
  <si>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</si>
  <si>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</si>
  <si>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</si>
  <si>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</si>
  <si>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</si>
  <si>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</si>
  <si>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</si>
  <si>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</si>
  <si>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</si>
  <si>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</si>
  <si>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</si>
  <si>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</si>
  <si>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</si>
  <si>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</si>
  <si>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</si>
  <si>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</si>
  <si>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</si>
  <si>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</si>
  <si>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</si>
  <si>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</si>
  <si>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</si>
  <si>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</si>
  <si>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</si>
  <si>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</si>
  <si>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</si>
  <si>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</si>
  <si>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</si>
  <si>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</si>
  <si>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</si>
  <si>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</si>
  <si>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</si>
  <si>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</si>
  <si>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</si>
  <si>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</si>
  <si>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</si>
  <si>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</si>
  <si>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</si>
  <si>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</si>
  <si>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</si>
  <si>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</si>
  <si>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</si>
  <si>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</si>
  <si>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</si>
  <si>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</si>
  <si>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</si>
  <si>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</si>
  <si>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</si>
  <si>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</si>
  <si>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</si>
  <si>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</si>
  <si>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</si>
  <si>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</si>
  <si>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</si>
  <si>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</si>
  <si>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</si>
  <si>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</si>
  <si>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</si>
  <si>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</si>
  <si>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</si>
  <si>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</si>
  <si>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</si>
  <si>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</si>
  <si>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</si>
  <si>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</si>
  <si>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</si>
  <si>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</si>
  <si>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</si>
  <si>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</si>
  <si>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</si>
  <si>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</si>
  <si>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</si>
  <si>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</si>
  <si>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</si>
  <si>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</si>
  <si>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</si>
  <si>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</si>
  <si>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</si>
  <si>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</si>
  <si>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</si>
  <si>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</si>
  <si>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</si>
  <si>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</si>
  <si>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</si>
  <si>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</si>
  <si>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</si>
  <si>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</si>
  <si>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</si>
  <si>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</si>
  <si>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</si>
  <si>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</si>
  <si>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</si>
  <si>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</si>
  <si>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</si>
  <si>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</si>
  <si>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</si>
  <si>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</si>
  <si>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</si>
  <si>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</si>
  <si>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</si>
  <si>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</si>
  <si>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</si>
  <si>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</si>
  <si>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</si>
  <si>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</si>
  <si>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</si>
  <si>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</si>
  <si>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</si>
  <si>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</si>
  <si>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</si>
  <si>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</si>
  <si>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</si>
  <si>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</si>
  <si>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</si>
  <si>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</si>
  <si>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</si>
  <si>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</si>
  <si>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</si>
  <si>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</si>
  <si>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</si>
  <si>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</si>
  <si>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</si>
  <si>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</si>
  <si>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</si>
  <si>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</si>
  <si>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</si>
  <si>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</si>
  <si>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</si>
  <si>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</si>
  <si>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</si>
  <si>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</si>
  <si>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</si>
  <si>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</si>
  <si>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</si>
  <si>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</si>
  <si>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</si>
  <si>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</si>
  <si>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</si>
  <si>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</si>
  <si>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</si>
  <si>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</si>
  <si>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</si>
  <si>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</si>
  <si>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</si>
  <si>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</si>
  <si>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</si>
  <si>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</si>
  <si>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</si>
  <si>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</si>
  <si>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</si>
  <si>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</si>
  <si>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</si>
  <si>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</si>
  <si>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</si>
  <si>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</si>
  <si>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</si>
  <si>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</si>
  <si>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</si>
  <si>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</si>
  <si>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</si>
  <si>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</si>
  <si>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</si>
  <si>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</si>
  <si>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</si>
  <si>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</si>
  <si>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</si>
  <si>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</si>
  <si>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</si>
  <si>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</si>
  <si>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</si>
  <si>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</si>
  <si>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</si>
  <si>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</si>
  <si>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</si>
  <si>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</si>
  <si>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</si>
  <si>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</si>
  <si>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</si>
  <si>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</si>
  <si>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</si>
  <si>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</si>
  <si>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</si>
  <si>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</si>
  <si>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</si>
  <si>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</si>
  <si>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</si>
  <si>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</si>
  <si>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</si>
  <si>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</si>
  <si>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</si>
  <si>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</si>
  <si>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</si>
  <si>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</si>
  <si>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</si>
  <si>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</si>
  <si>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</si>
  <si>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</si>
  <si>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</si>
  <si>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</si>
  <si>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</si>
  <si>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</si>
  <si>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</si>
  <si>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</si>
  <si>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</si>
  <si>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</si>
  <si>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</si>
  <si>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</si>
  <si>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</si>
  <si>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</si>
  <si>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</si>
  <si>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</si>
  <si>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</si>
  <si>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</si>
  <si>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</si>
  <si>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</si>
  <si>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</si>
  <si>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</si>
  <si>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</si>
  <si>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</si>
  <si>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</si>
  <si>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</si>
  <si>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</si>
  <si>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</si>
  <si>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</si>
  <si>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</si>
  <si>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</si>
  <si>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</si>
  <si>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</si>
  <si>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</si>
  <si>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</si>
  <si>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</si>
  <si>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</si>
  <si>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</si>
  <si>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</si>
  <si>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</si>
  <si>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</si>
  <si>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</si>
  <si>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</si>
  <si>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</si>
  <si>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</si>
  <si>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</si>
  <si>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</si>
  <si>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</si>
  <si>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</si>
  <si>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</si>
  <si>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</si>
  <si>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</si>
  <si>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</si>
  <si>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</si>
  <si>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</si>
  <si>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</si>
  <si>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</si>
  <si>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</si>
  <si>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</si>
  <si>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</si>
  <si>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</si>
  <si>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</si>
  <si>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</si>
  <si>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</si>
  <si>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</si>
  <si>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</si>
  <si>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</si>
  <si>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</si>
  <si>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</si>
  <si>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</si>
  <si>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</si>
  <si>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</si>
  <si>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</si>
  <si>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</si>
  <si>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</si>
  <si>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</si>
  <si>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</si>
  <si>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</si>
  <si>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</si>
  <si>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</si>
  <si>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</si>
  <si>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</si>
  <si>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</si>
  <si>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</si>
  <si>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</si>
  <si>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</si>
  <si>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</si>
  <si>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</si>
  <si>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</si>
  <si>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</si>
  <si>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</si>
  <si>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</si>
  <si>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</si>
  <si>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</si>
  <si>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</si>
  <si>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</si>
  <si>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</si>
  <si>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</si>
  <si>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</si>
  <si>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</si>
  <si>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</si>
  <si>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</si>
  <si>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</si>
  <si>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</si>
  <si>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</si>
  <si>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</si>
  <si>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</si>
  <si>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</si>
  <si>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</si>
  <si>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</si>
  <si>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</si>
  <si>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</si>
  <si>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</si>
  <si>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</si>
  <si>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</si>
  <si>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</si>
  <si>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</si>
  <si>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</si>
  <si>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</si>
  <si>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</si>
  <si>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</si>
  <si>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</si>
  <si>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</si>
  <si>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</si>
  <si>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</si>
  <si>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</si>
  <si>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</si>
  <si>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</si>
  <si>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</si>
  <si>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</si>
  <si>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</si>
  <si>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</si>
  <si>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</si>
  <si>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</si>
  <si>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</si>
  <si>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</si>
  <si>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</si>
  <si>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</si>
  <si>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</si>
  <si>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</si>
  <si>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</si>
  <si>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</si>
  <si>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</si>
  <si>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</si>
  <si>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</si>
  <si>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</si>
  <si>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</si>
  <si>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</si>
  <si>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</si>
  <si>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</si>
  <si>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</si>
  <si>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</si>
  <si>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</si>
  <si>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</si>
  <si>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</si>
  <si>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</si>
  <si>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</si>
  <si>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</si>
  <si>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</si>
  <si>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</si>
  <si>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</si>
  <si>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</si>
  <si>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</si>
  <si>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</si>
  <si>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</si>
  <si>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</si>
  <si>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</si>
  <si>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</si>
  <si>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</si>
  <si>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</si>
  <si>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</si>
  <si>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</si>
  <si>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</si>
  <si>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</si>
  <si>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</si>
  <si>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</si>
  <si>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</si>
  <si>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</si>
  <si>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</si>
  <si>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</si>
  <si>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</si>
  <si>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</si>
  <si>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</si>
  <si>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</si>
  <si>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</si>
  <si>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</si>
  <si>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</si>
  <si>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</si>
  <si>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</si>
  <si>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</si>
  <si>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</si>
  <si>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</si>
  <si>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</si>
  <si>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</si>
  <si>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</si>
  <si>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</si>
  <si>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</si>
  <si>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</si>
  <si>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</si>
  <si>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</si>
  <si>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</si>
  <si>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</si>
  <si>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</si>
  <si>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</si>
  <si>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</si>
  <si>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</si>
  <si>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</si>
  <si>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</si>
  <si>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</si>
  <si>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</si>
  <si>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</si>
  <si>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</si>
  <si>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</si>
  <si>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</si>
  <si>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</si>
  <si>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</si>
  <si>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</si>
  <si>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</si>
  <si>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</si>
  <si>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</si>
  <si>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</si>
  <si>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</si>
  <si>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</si>
  <si>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</si>
  <si>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</si>
  <si>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</si>
  <si>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</si>
  <si>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</si>
  <si>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</si>
  <si>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</si>
  <si>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</si>
  <si>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</si>
  <si>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</si>
  <si>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</si>
  <si>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</si>
  <si>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</si>
  <si>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</si>
  <si>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</si>
  <si>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</si>
  <si>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</si>
  <si>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</si>
  <si>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</si>
  <si>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</si>
  <si>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</si>
  <si>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</si>
  <si>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</si>
  <si>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</si>
  <si>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</si>
  <si>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</si>
  <si>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</si>
  <si>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</si>
  <si>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</si>
  <si>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</si>
  <si>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</si>
  <si>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</si>
  <si>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</si>
  <si>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</si>
  <si>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</si>
  <si>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</si>
  <si>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</si>
  <si>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</si>
  <si>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</si>
  <si>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</si>
  <si>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</si>
  <si>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</si>
  <si>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</si>
  <si>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</si>
  <si>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</si>
  <si>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</si>
  <si>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</si>
  <si>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</si>
  <si>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</si>
  <si>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</si>
  <si>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</si>
  <si>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</si>
  <si>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</si>
  <si>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</si>
  <si>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</si>
  <si>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</si>
  <si>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</si>
  <si>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</si>
  <si>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</si>
  <si>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</si>
  <si>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</si>
  <si>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</si>
  <si>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</si>
  <si>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</si>
  <si>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</si>
  <si>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</si>
  <si>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</si>
  <si>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</si>
  <si>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</si>
  <si>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</si>
  <si>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</si>
  <si>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</si>
  <si>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</si>
  <si>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</si>
  <si>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</si>
  <si>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</si>
  <si>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</si>
  <si>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</si>
  <si>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</si>
  <si>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</si>
  <si>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</si>
  <si>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</si>
  <si>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</si>
  <si>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</si>
  <si>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</si>
  <si>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</si>
  <si>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</si>
  <si>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</si>
  <si>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</si>
  <si>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</si>
  <si>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</si>
  <si>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</si>
  <si>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</si>
  <si>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</si>
  <si>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</si>
  <si>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</si>
  <si>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</si>
  <si>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</si>
  <si>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</si>
  <si>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</si>
  <si>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</si>
  <si>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</si>
  <si>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</si>
  <si>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</si>
  <si>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</si>
  <si>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</si>
  <si>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</si>
  <si>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</si>
  <si>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</si>
  <si>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</si>
  <si>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</si>
  <si>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</si>
  <si>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</si>
  <si>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</si>
  <si>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</si>
  <si>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</si>
  <si>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</si>
  <si>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</si>
  <si>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</si>
  <si>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</si>
  <si>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</si>
  <si>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</si>
  <si>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</si>
  <si>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</si>
  <si>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</si>
  <si>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</si>
  <si>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</si>
  <si>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</si>
  <si>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</si>
  <si>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</si>
  <si>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</si>
  <si>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</si>
  <si>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</si>
  <si>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</si>
  <si>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</si>
  <si>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</si>
  <si>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</si>
  <si>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</si>
  <si>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</si>
  <si>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</si>
  <si>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</si>
  <si>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</si>
  <si>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</si>
  <si>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</si>
  <si>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</si>
  <si>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</si>
  <si>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</si>
  <si>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</si>
  <si>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</si>
  <si>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</si>
  <si>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</si>
  <si>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</si>
  <si>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</si>
  <si>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</si>
  <si>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</si>
  <si>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</si>
  <si>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</si>
  <si>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</si>
  <si>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</si>
  <si>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</si>
  <si>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</si>
  <si>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</si>
  <si>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</si>
  <si>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</si>
  <si>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</si>
  <si>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</si>
  <si>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</si>
  <si>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</si>
  <si>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</si>
  <si>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</si>
  <si>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</si>
  <si>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</si>
  <si>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</si>
  <si>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</si>
  <si>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</si>
  <si>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</si>
  <si>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</si>
  <si>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</si>
  <si>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</si>
  <si>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</si>
  <si>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</si>
  <si>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</si>
  <si>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</si>
  <si>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</si>
  <si>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</si>
  <si>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</si>
  <si>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</si>
  <si>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</si>
  <si>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</si>
  <si>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</si>
  <si>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</si>
  <si>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</si>
  <si>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</si>
  <si>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</si>
  <si>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</si>
  <si>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</si>
  <si>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</si>
  <si>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</si>
  <si>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</si>
  <si>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</si>
  <si>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</si>
  <si>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</si>
  <si>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</si>
  <si>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</si>
  <si>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</si>
  <si>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</si>
  <si>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</si>
  <si>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</si>
  <si>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</si>
  <si>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</si>
  <si>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</si>
  <si>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</si>
  <si>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</si>
  <si>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</si>
  <si>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</si>
  <si>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</si>
  <si>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</si>
  <si>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</si>
  <si>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</si>
  <si>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</si>
  <si>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</si>
  <si>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</si>
  <si>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</si>
  <si>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</si>
  <si>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</si>
  <si>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</si>
  <si>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</si>
  <si>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</si>
  <si>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</si>
  <si>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</si>
  <si>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</si>
  <si>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</si>
  <si>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</si>
  <si>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</si>
  <si>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</si>
  <si>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</si>
  <si>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</si>
  <si>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</si>
  <si>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</si>
  <si>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</si>
  <si>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</si>
  <si>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</si>
  <si>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</si>
  <si>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</si>
  <si>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</si>
  <si>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</si>
  <si>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</si>
  <si>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</si>
  <si>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</si>
  <si>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</si>
  <si>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</si>
  <si>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</si>
  <si>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</si>
  <si>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</si>
  <si>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</si>
  <si>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</si>
  <si>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</si>
  <si>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</si>
  <si>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</si>
  <si>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</si>
  <si>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</si>
  <si>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</si>
  <si>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</si>
  <si>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</si>
  <si>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</si>
  <si>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</si>
  <si>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</si>
  <si>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</si>
  <si>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</si>
  <si>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</si>
  <si>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</si>
  <si>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</si>
  <si>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</si>
  <si>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</si>
  <si>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</si>
  <si>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</si>
  <si>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</si>
  <si>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</si>
  <si>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</si>
  <si>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</si>
  <si>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</si>
  <si>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</si>
  <si>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</si>
  <si>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</si>
  <si>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</si>
  <si>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</si>
  <si>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</si>
  <si>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</si>
  <si>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</si>
  <si>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</si>
  <si>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</si>
  <si>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</si>
  <si>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</si>
  <si>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</si>
  <si>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</si>
  <si>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</si>
  <si>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</si>
  <si>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</si>
  <si>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</si>
  <si>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</si>
  <si>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</si>
  <si>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</si>
  <si>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</si>
  <si>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</si>
  <si>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</si>
  <si>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</si>
  <si>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</si>
  <si>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</si>
  <si>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</si>
  <si>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</si>
  <si>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</si>
  <si>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</si>
  <si>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</si>
  <si>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</si>
  <si>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</si>
  <si>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</si>
  <si>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</si>
  <si>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</si>
  <si>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</si>
  <si>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</si>
  <si>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</si>
  <si>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</si>
  <si>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</si>
  <si>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</si>
  <si>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</si>
  <si>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</si>
  <si>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</si>
  <si>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</si>
  <si>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</si>
  <si>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</si>
  <si>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</si>
  <si>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</si>
  <si>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</si>
  <si>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</si>
  <si>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</si>
  <si>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</si>
  <si>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</si>
  <si>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</si>
  <si>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</si>
  <si>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</si>
  <si>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</si>
  <si>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</si>
  <si>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</si>
  <si>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</si>
  <si>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</si>
  <si>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</si>
  <si>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</si>
  <si>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</si>
  <si>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</si>
  <si>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</si>
  <si>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</si>
  <si>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</si>
  <si>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</si>
  <si>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</si>
  <si>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</si>
  <si>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</si>
  <si>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</si>
  <si>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</si>
  <si>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</si>
  <si>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</si>
  <si>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</si>
  <si>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</si>
  <si>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</si>
  <si>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</si>
  <si>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</si>
  <si>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</si>
  <si>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</si>
  <si>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</si>
  <si>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</si>
  <si>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</si>
  <si>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</si>
  <si>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</si>
  <si>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</si>
  <si>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</si>
  <si>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</si>
  <si>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</si>
  <si>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</si>
  <si>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</si>
  <si>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</si>
  <si>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</si>
  <si>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</si>
  <si>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</si>
  <si>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</si>
  <si>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</si>
  <si>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</si>
  <si>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</si>
  <si>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</si>
  <si>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</si>
  <si>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</si>
  <si>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</si>
  <si>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</si>
  <si>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</si>
  <si>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</si>
  <si>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</si>
  <si>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</si>
  <si>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</si>
  <si>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</si>
  <si>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</si>
  <si>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</si>
  <si>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</si>
  <si>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</si>
  <si>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</si>
  <si>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</si>
  <si>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</si>
  <si>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</si>
  <si>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</si>
  <si>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</si>
  <si>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</si>
  <si>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</si>
  <si>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</si>
  <si>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</si>
  <si>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</si>
  <si>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</si>
  <si>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</si>
  <si>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</si>
  <si>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</si>
  <si>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</si>
  <si>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</si>
  <si>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</si>
  <si>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</si>
  <si>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</si>
  <si>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</si>
  <si>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</si>
  <si>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</si>
  <si>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</si>
  <si>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</si>
  <si>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</si>
  <si>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</si>
  <si>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</si>
  <si>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</si>
  <si>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</si>
  <si>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</si>
  <si>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</si>
  <si>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</si>
  <si>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</si>
  <si>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</si>
  <si>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</si>
  <si>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</si>
  <si>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</si>
  <si>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</si>
  <si>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</si>
  <si>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</si>
  <si>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</si>
  <si>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</si>
  <si>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</si>
  <si>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</si>
  <si>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</si>
  <si>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</si>
  <si>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</si>
  <si>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</si>
  <si>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</si>
  <si>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</si>
  <si>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</si>
  <si>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</si>
  <si>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</si>
  <si>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</si>
  <si>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</si>
  <si>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</si>
  <si>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</si>
  <si>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</si>
  <si>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</si>
  <si>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</si>
  <si>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</si>
  <si>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</si>
  <si>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</si>
  <si>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</si>
  <si>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</si>
  <si>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</si>
  <si>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</si>
  <si>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</si>
  <si>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</si>
  <si>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</si>
  <si>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</si>
  <si>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</si>
  <si>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</si>
  <si>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</si>
  <si>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</si>
  <si>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</si>
  <si>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</si>
  <si>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</si>
  <si>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</si>
  <si>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</si>
  <si>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</si>
  <si>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</si>
  <si>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</si>
  <si>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</si>
  <si>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</si>
  <si>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</si>
  <si>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</si>
  <si>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</si>
  <si>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</si>
  <si>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</si>
  <si>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</si>
  <si>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</si>
  <si>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</si>
  <si>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</si>
  <si>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</si>
  <si>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</si>
  <si>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</si>
  <si>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</si>
  <si>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</si>
  <si>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</si>
  <si>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</si>
  <si>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</si>
  <si>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</si>
  <si>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</si>
  <si>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</si>
  <si>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</si>
  <si>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</si>
  <si>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</si>
  <si>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</si>
  <si>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</si>
  <si>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</si>
  <si>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</si>
  <si>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</si>
  <si>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</si>
  <si>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</si>
  <si>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</si>
  <si>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</si>
  <si>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</si>
  <si>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</si>
  <si>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</si>
  <si>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</si>
  <si>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</si>
  <si>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</si>
  <si>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</si>
  <si>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</si>
  <si>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</si>
  <si>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</si>
  <si>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</si>
  <si>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</si>
  <si>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</si>
  <si>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</si>
  <si>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</si>
  <si>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</si>
  <si>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</si>
  <si>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</si>
  <si>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</si>
  <si>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</si>
  <si>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</si>
  <si>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</si>
  <si>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</si>
  <si>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</si>
  <si>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</si>
  <si>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</si>
  <si>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</si>
  <si>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</si>
  <si>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</si>
  <si>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</si>
  <si>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</si>
  <si>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</si>
  <si>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</si>
  <si>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</si>
  <si>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</si>
  <si>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</si>
  <si>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</si>
  <si>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</si>
  <si>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</si>
  <si>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</si>
  <si>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</si>
  <si>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</si>
  <si>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</si>
  <si>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</si>
  <si>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</si>
  <si>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</si>
  <si>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</si>
  <si>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</si>
  <si>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</si>
  <si>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</si>
  <si>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</si>
  <si>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</si>
  <si>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</si>
  <si>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</si>
  <si>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</si>
  <si>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</si>
  <si>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</si>
  <si>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</si>
  <si>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</si>
  <si>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</si>
  <si>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</si>
  <si>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</si>
  <si>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</si>
  <si>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</si>
  <si>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</si>
  <si>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</si>
  <si>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</si>
  <si>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</si>
  <si>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</si>
  <si>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</si>
  <si>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</si>
  <si>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</si>
  <si>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</si>
  <si>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</si>
  <si>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</si>
  <si>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</si>
  <si>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</si>
  <si>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</si>
  <si>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</si>
  <si>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</si>
  <si>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</si>
  <si>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</si>
  <si>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</si>
  <si>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</si>
  <si>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</si>
  <si>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</si>
  <si>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</si>
  <si>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</si>
  <si>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</si>
  <si>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</si>
  <si>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</si>
  <si>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</si>
  <si>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</si>
  <si>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</si>
  <si>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</si>
  <si>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</si>
  <si>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</si>
  <si>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</si>
  <si>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</si>
  <si>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</si>
  <si>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</si>
  <si>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</si>
  <si>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</si>
  <si>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</si>
  <si>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</si>
  <si>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</si>
  <si>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</si>
  <si>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</si>
  <si>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</si>
  <si>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</si>
  <si>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</si>
  <si>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</si>
  <si>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</si>
  <si>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</si>
  <si>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</si>
  <si>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</si>
  <si>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</si>
  <si>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</si>
  <si>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</si>
  <si>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</si>
  <si>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</si>
  <si>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</si>
  <si>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</si>
  <si>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</si>
  <si>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</si>
  <si>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</si>
  <si>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</si>
  <si>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</si>
  <si>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</si>
  <si>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</si>
  <si>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</si>
  <si>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</si>
  <si>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</si>
  <si>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</si>
  <si>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</si>
  <si>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</si>
  <si>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</si>
  <si>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</si>
  <si>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</si>
  <si>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</si>
  <si>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</si>
  <si>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</si>
  <si>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</si>
  <si>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</si>
  <si>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</si>
  <si>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</si>
  <si>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</si>
  <si>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</si>
  <si>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</si>
  <si>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</si>
  <si>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</si>
  <si>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</si>
  <si>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</si>
  <si>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</si>
  <si>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</si>
  <si>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</si>
  <si>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</si>
  <si>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</si>
  <si>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</si>
  <si>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</si>
  <si>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</si>
  <si>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</si>
  <si>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</si>
  <si>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</si>
  <si>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</si>
  <si>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</si>
  <si>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</si>
  <si>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</si>
  <si>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</si>
  <si>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</si>
  <si>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</si>
  <si>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</si>
  <si>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</si>
  <si>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</si>
  <si>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</si>
  <si>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</si>
  <si>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</si>
  <si>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</si>
  <si>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</si>
  <si>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</si>
  <si>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</si>
  <si>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</si>
  <si>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</si>
  <si>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</si>
  <si>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</si>
  <si>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</si>
  <si>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</si>
  <si>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</si>
  <si>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</si>
  <si>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</si>
  <si>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</si>
  <si>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</si>
  <si>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</si>
  <si>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</si>
  <si>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</si>
  <si>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</si>
  <si>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</si>
  <si>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</si>
  <si>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</si>
  <si>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</si>
  <si>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</si>
  <si>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</si>
  <si>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</si>
  <si>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</si>
  <si>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</si>
  <si>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</si>
  <si>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</si>
  <si>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</si>
  <si>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</si>
  <si>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</si>
  <si>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</si>
  <si>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</si>
  <si>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</si>
  <si>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</si>
  <si>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</si>
  <si>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</si>
  <si>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</si>
  <si>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</si>
  <si>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</si>
  <si>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</si>
  <si>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</si>
  <si>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</si>
  <si>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</si>
  <si>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</si>
  <si>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</si>
  <si>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</si>
  <si>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</si>
  <si>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</si>
  <si>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</si>
  <si>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</si>
  <si>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</si>
  <si>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</si>
  <si>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</si>
  <si>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</si>
  <si>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</si>
  <si>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</si>
  <si>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</si>
  <si>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</si>
  <si>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</si>
  <si>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</si>
  <si>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</si>
  <si>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</si>
  <si>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</si>
  <si>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</si>
  <si>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</si>
  <si>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</si>
  <si>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</si>
  <si>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</si>
  <si>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</si>
  <si>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</si>
  <si>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</si>
  <si>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</si>
  <si>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</si>
  <si>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</si>
  <si>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</si>
  <si>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</si>
  <si>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</si>
  <si>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</si>
  <si>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</si>
  <si>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</si>
  <si>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</si>
  <si>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</si>
  <si>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</si>
  <si>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</si>
  <si>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</si>
  <si>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</si>
  <si>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</si>
  <si>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</si>
  <si>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</si>
  <si>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</si>
  <si>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</si>
  <si>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</si>
  <si>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</si>
  <si>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</si>
  <si>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</si>
  <si>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</si>
  <si>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</si>
  <si>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</si>
  <si>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</si>
  <si>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</si>
  <si>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</si>
  <si>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</si>
  <si>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</si>
  <si>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</si>
  <si>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</si>
  <si>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</si>
  <si>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</si>
  <si>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</si>
  <si>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</si>
  <si>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</si>
  <si>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</si>
  <si>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</si>
  <si>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</si>
  <si>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</si>
  <si>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</si>
  <si>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</si>
  <si>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</si>
  <si>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</si>
  <si>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</si>
  <si>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</si>
  <si>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</si>
  <si>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</si>
  <si>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</si>
  <si>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</si>
  <si>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</si>
  <si>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</si>
  <si>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</si>
  <si>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</si>
  <si>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</si>
  <si>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</si>
  <si>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</si>
  <si>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</si>
  <si>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</si>
  <si>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</si>
  <si>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</si>
  <si>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</si>
  <si>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</si>
  <si>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</si>
  <si>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</si>
  <si>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</si>
  <si>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</si>
  <si>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</si>
  <si>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</si>
  <si>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</si>
  <si>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</si>
  <si>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</si>
  <si>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</si>
  <si>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</si>
  <si>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</si>
  <si>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</si>
  <si>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</si>
  <si>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</si>
  <si>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</si>
  <si>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</si>
  <si>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</si>
  <si>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</si>
  <si>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</si>
  <si>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</si>
  <si>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</si>
  <si>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</si>
  <si>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</si>
  <si>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</si>
  <si>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</si>
  <si>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</si>
  <si>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</si>
  <si>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</si>
  <si>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</si>
  <si>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</si>
  <si>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</si>
  <si>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</si>
  <si>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</si>
  <si>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</si>
  <si>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</si>
  <si>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</si>
  <si>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</si>
  <si>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</si>
  <si>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</si>
  <si>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</si>
  <si>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</si>
  <si>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</si>
  <si>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</si>
  <si>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</si>
  <si>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</si>
  <si>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</si>
  <si>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</si>
  <si>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</si>
  <si>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</si>
  <si>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</si>
  <si>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</si>
  <si>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</si>
  <si>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</si>
  <si>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</si>
  <si>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</si>
  <si>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</si>
  <si>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</si>
  <si>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</si>
  <si>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</si>
  <si>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</si>
  <si>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</si>
  <si>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</si>
  <si>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</si>
  <si>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</si>
  <si>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</si>
  <si>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</si>
  <si>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</si>
  <si>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</si>
  <si>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</si>
  <si>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</si>
  <si>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</si>
  <si>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</si>
  <si>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</si>
  <si>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</si>
  <si>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</si>
  <si>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</si>
  <si>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</si>
  <si>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</si>
  <si>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</si>
  <si>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</si>
  <si>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</si>
  <si>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</si>
  <si>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</si>
  <si>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</si>
  <si>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</si>
  <si>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</si>
  <si>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</si>
  <si>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</si>
  <si>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</si>
  <si>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</si>
  <si>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</si>
  <si>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</si>
  <si>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</si>
  <si>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</si>
  <si>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</si>
  <si>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</si>
  <si>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</si>
  <si>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</si>
  <si>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</si>
  <si>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</si>
  <si>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</si>
  <si>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</si>
  <si>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</si>
  <si>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</si>
  <si>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</si>
  <si>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</si>
  <si>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</si>
  <si>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</si>
  <si>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</si>
  <si>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</si>
  <si>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</si>
  <si>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</si>
  <si>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</si>
  <si>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</si>
  <si>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</si>
  <si>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</si>
  <si>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</si>
  <si>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</si>
  <si>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</si>
  <si>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</si>
  <si>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</si>
  <si>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</si>
  <si>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</si>
  <si>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</si>
  <si>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</si>
  <si>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</si>
  <si>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</si>
  <si>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</si>
  <si>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</si>
  <si>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</si>
  <si>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</si>
  <si>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</si>
  <si>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</si>
  <si>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</si>
  <si>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</si>
  <si>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</si>
  <si>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</si>
  <si>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</si>
  <si>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</si>
  <si>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</si>
  <si>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</si>
  <si>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</si>
  <si>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</si>
  <si>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</si>
  <si>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</si>
  <si>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</si>
  <si>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</si>
  <si>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</si>
  <si>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</si>
  <si>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</si>
  <si>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</si>
  <si>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</si>
  <si>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</si>
  <si>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</si>
  <si>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</si>
  <si>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</si>
  <si>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</si>
  <si>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</si>
  <si>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</si>
  <si>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</si>
  <si>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</si>
  <si>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</si>
  <si>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</si>
  <si>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</si>
  <si>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</si>
  <si>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</si>
  <si>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</si>
  <si>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</si>
  <si>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</si>
  <si>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</si>
  <si>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</si>
  <si>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</si>
  <si>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</si>
  <si>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</si>
  <si>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</si>
  <si>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</si>
  <si>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</si>
  <si>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</si>
  <si>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</si>
  <si>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</si>
  <si>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</si>
  <si>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</si>
  <si>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</si>
  <si>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</si>
  <si>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</si>
  <si>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</si>
  <si>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</si>
  <si>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</si>
  <si>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</si>
  <si>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</si>
  <si>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</si>
  <si>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</si>
  <si>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</si>
  <si>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</si>
  <si>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</si>
  <si>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</si>
  <si>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</si>
  <si>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</si>
  <si>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</si>
  <si>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</si>
  <si>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</si>
  <si>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</si>
  <si>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</si>
  <si>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</si>
  <si>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</si>
  <si>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</si>
  <si>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</si>
  <si>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</si>
  <si>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</si>
  <si>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</si>
  <si>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</si>
  <si>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</si>
  <si>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</si>
  <si>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</si>
  <si>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</si>
  <si>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</si>
  <si>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</si>
  <si>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</si>
  <si>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</si>
  <si>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</si>
  <si>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</si>
  <si>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</si>
  <si>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</si>
  <si>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</si>
  <si>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</si>
  <si>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</si>
  <si>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</si>
  <si>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</si>
  <si>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</si>
  <si>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</si>
  <si>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</si>
  <si>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</si>
  <si>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</si>
  <si>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</si>
  <si>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</si>
  <si>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</si>
  <si>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</si>
  <si>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</si>
  <si>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</si>
  <si>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</si>
  <si>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</si>
  <si>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</si>
  <si>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</si>
  <si>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</si>
  <si>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</si>
  <si>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</si>
  <si>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</si>
  <si>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</si>
  <si>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</si>
  <si>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</si>
  <si>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</si>
  <si>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</si>
  <si>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</si>
  <si>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</si>
  <si>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</si>
  <si>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</si>
  <si>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</si>
  <si>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</si>
  <si>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</si>
  <si>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</si>
  <si>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</si>
  <si>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</si>
  <si>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</si>
  <si>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</si>
  <si>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</si>
  <si>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</si>
  <si>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</si>
  <si>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</si>
  <si>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</si>
  <si>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</si>
  <si>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</si>
  <si>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</si>
  <si>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</si>
  <si>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</si>
  <si>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</si>
  <si>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</si>
  <si>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</si>
  <si>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</si>
  <si>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</si>
  <si>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</si>
  <si>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</si>
  <si>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</si>
  <si>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</si>
  <si>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</si>
  <si>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</si>
  <si>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</si>
  <si>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</si>
  <si>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</si>
  <si>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</si>
  <si>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</si>
  <si>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</si>
  <si>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</si>
  <si>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</si>
  <si>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</si>
  <si>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</si>
  <si>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</si>
  <si>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</si>
  <si>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</si>
  <si>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</si>
  <si>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</si>
  <si>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</si>
  <si>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</si>
  <si>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</si>
  <si>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</si>
  <si>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</si>
  <si>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</si>
  <si>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</si>
  <si>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</si>
  <si>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</si>
  <si>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</si>
  <si>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</si>
  <si>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</si>
  <si>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</si>
  <si>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</si>
  <si>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</si>
  <si>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</si>
  <si>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</si>
  <si>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</si>
  <si>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</si>
  <si>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</si>
  <si>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</si>
  <si>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</si>
  <si>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</si>
  <si>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</si>
  <si>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</si>
  <si>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</si>
  <si>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</si>
  <si>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</si>
  <si>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</si>
  <si>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</si>
  <si>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</si>
  <si>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</si>
  <si>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</si>
  <si>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</si>
  <si>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</si>
  <si>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</si>
  <si>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</si>
  <si>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</si>
  <si>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</si>
  <si>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</si>
  <si>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</si>
  <si>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</si>
  <si>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</si>
  <si>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</si>
  <si>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</si>
  <si>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</si>
  <si>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</si>
  <si>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</si>
  <si>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</si>
  <si>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</si>
  <si>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</si>
  <si>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</si>
  <si>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</si>
  <si>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</si>
  <si>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</si>
  <si>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</si>
  <si>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</si>
  <si>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</si>
  <si>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</si>
  <si>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</si>
  <si>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</si>
  <si>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</si>
  <si>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</si>
  <si>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</si>
  <si>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</si>
  <si>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</si>
  <si>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</si>
  <si>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</si>
  <si>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</si>
  <si>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</si>
  <si>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</si>
  <si>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</si>
  <si>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</si>
  <si>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</si>
  <si>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</si>
  <si>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</si>
  <si>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</si>
  <si>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</si>
  <si>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</si>
  <si>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</si>
  <si>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</si>
  <si>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</si>
  <si>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</si>
  <si>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</si>
  <si>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</si>
  <si>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</si>
  <si>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</si>
  <si>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</si>
  <si>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</si>
  <si>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</si>
  <si>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</si>
  <si>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</si>
  <si>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</si>
  <si>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</si>
  <si>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</si>
  <si>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</si>
  <si>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</si>
  <si>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</si>
  <si>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</si>
  <si>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</si>
  <si>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</si>
  <si>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</si>
  <si>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</si>
  <si>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</si>
  <si>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</si>
  <si>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</si>
  <si>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</si>
  <si>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</si>
  <si>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</si>
  <si>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</si>
  <si>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</si>
  <si>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</si>
  <si>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</si>
  <si>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</si>
  <si>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</si>
  <si>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</si>
  <si>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</si>
  <si>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</si>
  <si>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</si>
  <si>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</si>
  <si>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</si>
  <si>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</si>
  <si>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</si>
  <si>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</si>
  <si>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</si>
  <si>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</si>
  <si>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</si>
  <si>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</si>
  <si>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</si>
  <si>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</si>
  <si>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</si>
  <si>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</si>
  <si>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</si>
  <si>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</si>
  <si>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</si>
  <si>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</si>
  <si>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</si>
  <si>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</si>
  <si>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</si>
  <si>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</si>
  <si>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</si>
  <si>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</si>
  <si>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</si>
  <si>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</si>
  <si>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</si>
  <si>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</si>
  <si>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</si>
  <si>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</si>
  <si>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</si>
  <si>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</si>
  <si>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</si>
  <si>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</si>
  <si>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</si>
  <si>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</si>
  <si>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</si>
  <si>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</si>
  <si>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</si>
  <si>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</si>
  <si>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</si>
  <si>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</si>
  <si>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</si>
  <si>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</si>
  <si>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</si>
  <si>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</si>
  <si>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</si>
  <si>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</si>
  <si>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</si>
  <si>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</si>
  <si>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</si>
  <si>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</si>
  <si>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</si>
  <si>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</si>
  <si>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</si>
  <si>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</si>
  <si>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</si>
  <si>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</si>
  <si>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</si>
  <si>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</si>
  <si>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</si>
  <si>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</si>
  <si>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</si>
  <si>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</si>
  <si>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</si>
  <si>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</si>
  <si>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</si>
  <si>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</si>
  <si>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</si>
  <si>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</si>
  <si>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</si>
  <si>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</si>
  <si>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</si>
  <si>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</si>
  <si>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</si>
  <si>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</si>
  <si>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</si>
  <si>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</si>
  <si>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</si>
  <si>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</si>
  <si>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</si>
  <si>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</si>
  <si>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</si>
  <si>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</si>
  <si>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</si>
  <si>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</si>
  <si>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</si>
  <si>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</si>
  <si>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</si>
  <si>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</si>
  <si>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</si>
  <si>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</si>
  <si>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</si>
  <si>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</si>
  <si>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</si>
  <si>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</si>
  <si>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</si>
  <si>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</si>
  <si>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</si>
  <si>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</si>
  <si>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</si>
  <si>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</si>
  <si>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</si>
  <si>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</si>
  <si>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</si>
  <si>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</si>
  <si>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</si>
  <si>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</si>
  <si>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</si>
  <si>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</si>
  <si>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</si>
  <si>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</si>
  <si>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</si>
  <si>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</si>
  <si>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</si>
  <si>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</si>
  <si>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</si>
  <si>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</si>
  <si>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</si>
  <si>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</si>
  <si>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</si>
  <si>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</si>
  <si>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</si>
  <si>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</si>
  <si>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</si>
  <si>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</si>
  <si>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</si>
  <si>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</si>
  <si>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</si>
  <si>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</si>
  <si>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</si>
  <si>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</si>
  <si>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</si>
  <si>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</si>
  <si>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</si>
  <si>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</si>
  <si>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</si>
  <si>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</si>
  <si>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</si>
  <si>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</si>
  <si>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</si>
  <si>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</si>
  <si>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</si>
  <si>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</si>
  <si>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</si>
  <si>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</si>
  <si>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</si>
  <si>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</si>
  <si>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</si>
  <si>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</si>
  <si>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</si>
  <si>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</si>
  <si>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</si>
  <si>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</si>
  <si>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</si>
  <si>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</si>
  <si>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</si>
  <si>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</si>
  <si>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</si>
  <si>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</si>
  <si>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</si>
  <si>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</si>
  <si>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</si>
  <si>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</si>
  <si>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</si>
  <si>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</si>
  <si>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</si>
  <si>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</si>
  <si>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</si>
  <si>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</si>
  <si>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</si>
  <si>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</si>
  <si>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</si>
  <si>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</si>
  <si>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</si>
  <si>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</si>
  <si>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</si>
  <si>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</si>
  <si>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</si>
  <si>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</si>
  <si>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</si>
  <si>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</si>
  <si>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</si>
  <si>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</si>
  <si>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</si>
  <si>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</si>
  <si>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</si>
  <si>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</si>
  <si>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</si>
  <si>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</si>
  <si>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</si>
  <si>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</si>
  <si>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</si>
  <si>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</si>
  <si>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</si>
  <si>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</si>
  <si>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</si>
  <si>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</si>
  <si>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</si>
  <si>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</si>
  <si>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</si>
  <si>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</si>
  <si>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</si>
  <si>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</si>
  <si>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</si>
  <si>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</si>
  <si>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</si>
  <si>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</si>
  <si>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</si>
  <si>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</si>
  <si>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</si>
  <si>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</si>
  <si>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</si>
  <si>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</si>
  <si>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</si>
  <si>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</si>
  <si>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</si>
  <si>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</si>
  <si>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</si>
  <si>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</si>
  <si>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</si>
  <si>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</si>
  <si>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</si>
  <si>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</si>
  <si>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</si>
  <si>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</si>
  <si>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</si>
  <si>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</si>
  <si>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</si>
  <si>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</si>
  <si>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</si>
  <si>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</si>
  <si>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</si>
  <si>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</si>
  <si>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</si>
  <si>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</si>
  <si>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</si>
  <si>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</si>
  <si>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</si>
  <si>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</si>
  <si>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</si>
  <si>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</si>
  <si>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</si>
  <si>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</si>
  <si>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</si>
  <si>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</si>
  <si>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</si>
  <si>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</si>
  <si>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</si>
  <si>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</si>
  <si>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</si>
  <si>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</si>
  <si>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</si>
  <si>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</si>
  <si>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</si>
  <si>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</si>
  <si>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</si>
  <si>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</si>
  <si>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</si>
  <si>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</si>
  <si>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</si>
  <si>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</si>
  <si>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</si>
  <si>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</si>
  <si>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</si>
  <si>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</si>
  <si>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</si>
  <si>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</si>
  <si>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</si>
  <si>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</si>
  <si>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</si>
  <si>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</si>
  <si>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</si>
  <si>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</si>
  <si>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</si>
  <si>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</si>
  <si>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</si>
  <si>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</si>
  <si>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</si>
  <si>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</si>
  <si>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</si>
  <si>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</si>
  <si>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</si>
  <si>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</si>
  <si>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</si>
  <si>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</si>
  <si>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</si>
  <si>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</si>
  <si>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</si>
  <si>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</si>
  <si>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</si>
  <si>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</si>
  <si>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</si>
  <si>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</si>
  <si>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</si>
  <si>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</si>
  <si>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</si>
  <si>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</si>
  <si>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</si>
  <si>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</si>
  <si>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</si>
  <si>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</si>
  <si>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</si>
  <si>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</si>
  <si>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</si>
  <si>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</si>
  <si>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</si>
  <si>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</si>
  <si>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</si>
  <si>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</si>
  <si>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</si>
  <si>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</si>
  <si>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</si>
  <si>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</si>
  <si>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</si>
  <si>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</si>
  <si>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</si>
  <si>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</si>
  <si>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</si>
  <si>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</si>
  <si>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</si>
  <si>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</si>
  <si>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</si>
  <si>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</si>
  <si>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</si>
  <si>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</si>
  <si>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</si>
  <si>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</si>
  <si>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</si>
  <si>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</si>
  <si>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</si>
  <si>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</si>
  <si>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</si>
  <si>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</si>
  <si>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</si>
  <si>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</si>
  <si>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</si>
  <si>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</si>
  <si>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</si>
  <si>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</si>
  <si>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</si>
  <si>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</si>
  <si>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</si>
  <si>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</si>
  <si>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</si>
  <si>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</si>
  <si>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</si>
  <si>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</si>
  <si>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</si>
  <si>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</si>
  <si>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</si>
  <si>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</si>
  <si>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</si>
  <si>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</si>
  <si>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</si>
  <si>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</si>
  <si>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</si>
  <si>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</si>
  <si>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</si>
  <si>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</si>
  <si>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</si>
  <si>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</si>
  <si>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</si>
  <si>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</si>
  <si>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</si>
  <si>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</si>
  <si>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</si>
  <si>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</si>
  <si>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</si>
  <si>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</si>
  <si>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</si>
  <si>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</si>
  <si>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</si>
  <si>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</si>
  <si>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</si>
  <si>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</si>
  <si>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</si>
  <si>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</si>
  <si>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</si>
  <si>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</si>
  <si>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</si>
  <si>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</si>
  <si>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</si>
  <si>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</si>
  <si>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</si>
  <si>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</si>
  <si>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</si>
  <si>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</si>
  <si>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</si>
  <si>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</si>
  <si>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</si>
  <si>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</si>
  <si>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</si>
  <si>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</si>
  <si>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</si>
  <si>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</si>
  <si>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</si>
  <si>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</si>
  <si>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</si>
  <si>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</si>
  <si>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</si>
  <si>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</si>
  <si>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</si>
  <si>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</si>
  <si>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</si>
  <si>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</si>
  <si>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</si>
  <si>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</si>
  <si>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</si>
  <si>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</si>
  <si>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</si>
  <si>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</si>
  <si>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</si>
  <si>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</si>
  <si>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</si>
  <si>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</si>
  <si>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</si>
  <si>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</si>
  <si>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</si>
  <si>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</si>
  <si>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</si>
  <si>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</si>
  <si>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</si>
  <si>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</si>
  <si>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</si>
  <si>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</si>
  <si>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</si>
  <si>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</si>
  <si>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</si>
  <si>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</si>
  <si>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</si>
  <si>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</si>
  <si>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</si>
  <si>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</si>
  <si>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</si>
  <si>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</si>
  <si>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</si>
  <si>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</si>
  <si>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</si>
  <si>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</si>
  <si>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</si>
  <si>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</si>
  <si>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</si>
  <si>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</si>
  <si>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</si>
  <si>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</si>
  <si>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</si>
  <si>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</si>
  <si>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</si>
  <si>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</si>
  <si>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</si>
  <si>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</si>
  <si>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</si>
  <si>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</si>
  <si>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</si>
  <si>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</si>
  <si>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</si>
  <si>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</si>
  <si>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</si>
  <si>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</si>
  <si>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</si>
  <si>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</si>
  <si>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</si>
  <si>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</si>
  <si>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</si>
  <si>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</si>
  <si>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</si>
  <si>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</si>
  <si>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</si>
  <si>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</si>
  <si>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</si>
  <si>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</si>
  <si>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</si>
  <si>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</si>
  <si>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</si>
  <si>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</si>
  <si>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</si>
  <si>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</si>
  <si>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</si>
  <si>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</si>
  <si>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</si>
  <si>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</si>
  <si>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</si>
  <si>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</si>
  <si>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</si>
  <si>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</si>
  <si>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</si>
  <si>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</si>
  <si>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</si>
  <si>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</si>
  <si>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</si>
  <si>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</si>
  <si>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</si>
  <si>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</si>
  <si>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</si>
  <si>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</si>
  <si>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</si>
  <si>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</si>
  <si>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</si>
  <si>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</si>
  <si>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</si>
  <si>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</si>
  <si>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</si>
  <si>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</si>
  <si>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</si>
  <si>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</si>
  <si>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</si>
  <si>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</si>
  <si>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</si>
  <si>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</si>
  <si>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</si>
  <si>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</si>
  <si>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</si>
  <si>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</si>
  <si>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</si>
  <si>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</si>
  <si>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</si>
  <si>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</si>
  <si>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</si>
  <si>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</si>
  <si>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</si>
  <si>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</si>
  <si>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</si>
  <si>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</si>
  <si>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</si>
  <si>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</si>
  <si>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</si>
  <si>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</si>
  <si>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</si>
  <si>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</si>
  <si>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</si>
  <si>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</si>
  <si>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</si>
  <si>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</si>
  <si>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</si>
  <si>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</si>
  <si>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</si>
  <si>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</si>
  <si>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</si>
  <si>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</si>
  <si>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</si>
  <si>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</si>
  <si>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</si>
  <si>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</si>
  <si>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</si>
  <si>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</si>
  <si>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</si>
  <si>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</si>
  <si>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</si>
  <si>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</si>
  <si>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</si>
  <si>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</si>
  <si>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</si>
  <si>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</si>
  <si>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</si>
  <si>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</si>
  <si>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</si>
  <si>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</si>
  <si>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</si>
  <si>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</si>
  <si>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</si>
  <si>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</si>
  <si>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</si>
  <si>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</si>
  <si>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</si>
  <si>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</si>
  <si>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</si>
  <si>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</si>
  <si>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</si>
  <si>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</si>
  <si>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</si>
  <si>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</si>
  <si>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</si>
  <si>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</si>
  <si>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</si>
  <si>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</si>
  <si>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</si>
  <si>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</si>
  <si>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</si>
  <si>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</si>
  <si>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</si>
  <si>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</si>
  <si>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</si>
  <si>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</si>
  <si>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</si>
  <si>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</si>
  <si>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</si>
  <si>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</si>
  <si>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</si>
  <si>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</si>
  <si>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</si>
  <si>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</si>
  <si>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</si>
  <si>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</si>
  <si>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</si>
  <si>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</si>
  <si>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</si>
  <si>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</si>
  <si>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</si>
  <si>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</si>
  <si>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</si>
  <si>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</si>
  <si>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</si>
  <si>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</si>
  <si>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</si>
  <si>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</si>
  <si>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</si>
  <si>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</si>
  <si>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</si>
  <si>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</si>
  <si>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</si>
  <si>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</si>
  <si>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</si>
  <si>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</si>
  <si>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</si>
  <si>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</si>
  <si>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</si>
  <si>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</si>
  <si>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</si>
  <si>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</si>
  <si>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</si>
  <si>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</si>
  <si>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</si>
  <si>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</si>
  <si>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</si>
  <si>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</si>
  <si>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</si>
  <si>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</si>
  <si>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</si>
  <si>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</si>
  <si>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</si>
  <si>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</si>
  <si>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</si>
  <si>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</si>
  <si>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</si>
  <si>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</si>
  <si>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</si>
  <si>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</si>
  <si>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</si>
  <si>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</si>
  <si>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</si>
  <si>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</si>
  <si>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</si>
  <si>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</si>
  <si>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</si>
  <si>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</si>
  <si>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</si>
  <si>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</si>
  <si>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</si>
  <si>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</si>
  <si>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</si>
  <si>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</si>
  <si>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</si>
  <si>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</si>
  <si>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</si>
  <si>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</si>
  <si>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</si>
  <si>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</si>
  <si>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</si>
  <si>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</si>
  <si>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</si>
  <si>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</si>
  <si>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</si>
  <si>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</si>
  <si>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</si>
  <si>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</si>
  <si>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</si>
  <si>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</si>
  <si>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</si>
  <si>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</si>
  <si>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</si>
  <si>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</si>
  <si>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</si>
  <si>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</si>
  <si>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</si>
  <si>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</si>
  <si>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</si>
  <si>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</si>
  <si>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</si>
  <si>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</si>
  <si>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</si>
  <si>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</si>
  <si>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</si>
  <si>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</si>
  <si>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</si>
  <si>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</si>
  <si>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</si>
  <si>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</si>
  <si>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</si>
  <si>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</si>
  <si>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</si>
  <si>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</si>
  <si>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</si>
  <si>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</si>
  <si>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</si>
  <si>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</si>
  <si>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</si>
  <si>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</si>
  <si>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</si>
  <si>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</si>
  <si>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</si>
  <si>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</si>
  <si>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</si>
  <si>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</si>
  <si>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</si>
  <si>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</si>
  <si>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</si>
  <si>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</si>
  <si>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</si>
  <si>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</si>
  <si>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</si>
  <si>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</si>
  <si>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</si>
  <si>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</si>
  <si>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</si>
  <si>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</si>
  <si>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</si>
  <si>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</si>
  <si>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</si>
  <si>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</si>
  <si>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</si>
  <si>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</si>
  <si>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</si>
  <si>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</si>
  <si>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</si>
  <si>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</si>
  <si>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</si>
  <si>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</si>
  <si>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</si>
  <si>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</si>
  <si>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</si>
  <si>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</si>
  <si>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</si>
  <si>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</si>
  <si>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</si>
  <si>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</si>
  <si>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</si>
  <si>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</si>
  <si>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</si>
  <si>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</si>
  <si>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</si>
  <si>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</si>
  <si>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</si>
  <si>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</si>
  <si>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</si>
  <si>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</si>
  <si>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</si>
  <si>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</si>
  <si>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</si>
  <si>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</si>
  <si>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</si>
  <si>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</si>
  <si>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</si>
  <si>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</si>
  <si>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</si>
  <si>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</si>
  <si>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</si>
  <si>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</si>
  <si>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</si>
  <si>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</si>
  <si>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</si>
  <si>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</si>
  <si>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</si>
  <si>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</si>
  <si>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</si>
  <si>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</si>
  <si>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</si>
  <si>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</si>
  <si>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</si>
  <si>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</si>
  <si>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</si>
  <si>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</si>
  <si>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</si>
  <si>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</si>
  <si>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</si>
  <si>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</si>
  <si>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</si>
  <si>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</si>
  <si>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</si>
  <si>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</si>
  <si>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</si>
  <si>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</si>
  <si>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</si>
  <si>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</si>
  <si>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</si>
  <si>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</si>
  <si>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</si>
  <si>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</si>
  <si>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</si>
  <si>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</si>
  <si>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</si>
  <si>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</si>
  <si>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</si>
  <si>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</si>
  <si>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</si>
  <si>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</si>
  <si>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</si>
  <si>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</si>
  <si>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</si>
  <si>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</si>
  <si>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</si>
  <si>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</si>
  <si>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</si>
  <si>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</si>
  <si>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</si>
  <si>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</si>
  <si>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</si>
  <si>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</si>
  <si>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</si>
  <si>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</si>
  <si>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</si>
  <si>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</si>
  <si>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</si>
  <si>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</si>
  <si>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</si>
  <si>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</si>
  <si>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</si>
  <si>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</si>
  <si>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</si>
  <si>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</si>
  <si>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</si>
  <si>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</si>
  <si>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</si>
  <si>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</si>
  <si>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</si>
  <si>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</si>
  <si>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</si>
  <si>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</si>
  <si>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</si>
  <si>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</si>
  <si>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</si>
  <si>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</si>
  <si>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</si>
  <si>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</si>
  <si>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</si>
  <si>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</si>
  <si>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</si>
  <si>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</si>
  <si>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</si>
  <si>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</si>
  <si>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</si>
  <si>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</si>
  <si>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</si>
  <si>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</si>
  <si>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</si>
  <si>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</si>
  <si>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</si>
  <si>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</si>
  <si>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</si>
  <si>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</si>
  <si>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</si>
  <si>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</si>
  <si>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</si>
  <si>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</si>
  <si>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</si>
  <si>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</si>
  <si>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</si>
  <si>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</si>
  <si>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</si>
  <si>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</si>
  <si>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</si>
  <si>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</si>
  <si>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</si>
  <si>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</si>
  <si>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</si>
  <si>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</si>
  <si>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</si>
  <si>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</si>
  <si>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</si>
  <si>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</si>
  <si>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</si>
  <si>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</si>
  <si>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</si>
  <si>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</si>
  <si>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</si>
  <si>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</si>
  <si>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</si>
  <si>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</si>
  <si>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</si>
  <si>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</si>
  <si>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</si>
  <si>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</si>
  <si>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</si>
  <si>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</si>
  <si>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</si>
  <si>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</si>
  <si>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</si>
  <si>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</si>
  <si>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</si>
  <si>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</si>
  <si>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</si>
  <si>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</si>
  <si>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</si>
  <si>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</si>
  <si>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</si>
  <si>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</si>
  <si>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</si>
  <si>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</si>
  <si>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</si>
  <si>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</si>
  <si>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</si>
  <si>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</si>
  <si>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</si>
  <si>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</si>
  <si>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</si>
  <si>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</si>
  <si>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</si>
  <si>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</si>
  <si>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</si>
  <si>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</si>
  <si>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</si>
  <si>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</si>
  <si>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</si>
  <si>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</si>
  <si>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</si>
  <si>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</si>
  <si>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</si>
  <si>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</si>
  <si>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</si>
  <si>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</si>
  <si>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</si>
  <si>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</si>
  <si>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</si>
  <si>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</si>
  <si>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</si>
  <si>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</si>
  <si>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</si>
  <si>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</si>
  <si>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</si>
  <si>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</si>
  <si>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</si>
  <si>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</si>
  <si>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</si>
  <si>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</si>
  <si>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</si>
  <si>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</si>
  <si>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</si>
  <si>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</si>
  <si>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</si>
  <si>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</si>
  <si>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</si>
  <si>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</si>
  <si>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</si>
  <si>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</si>
  <si>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</si>
  <si>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</si>
  <si>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</si>
  <si>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</si>
  <si>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</si>
  <si>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</si>
  <si>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</si>
  <si>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</si>
  <si>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</si>
  <si>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</si>
  <si>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</si>
  <si>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</si>
  <si>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</si>
  <si>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</si>
  <si>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</si>
  <si>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</si>
  <si>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</si>
  <si>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</si>
  <si>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</si>
  <si>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</si>
  <si>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</si>
  <si>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</si>
  <si>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</si>
  <si>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</si>
  <si>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</si>
  <si>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</si>
  <si>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</si>
  <si>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</si>
  <si>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</si>
  <si>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</si>
  <si>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</si>
  <si>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</si>
  <si>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</si>
  <si>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</si>
  <si>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</si>
  <si>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</si>
  <si>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</si>
  <si>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</si>
  <si>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</si>
  <si>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</si>
  <si>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</si>
  <si>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</si>
  <si>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</si>
  <si>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</si>
  <si>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</si>
  <si>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</si>
  <si>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</si>
  <si>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</si>
  <si>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</si>
  <si>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</si>
  <si>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</si>
  <si>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</si>
  <si>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</si>
  <si>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</si>
  <si>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</si>
  <si>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</si>
  <si>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</si>
  <si>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</si>
  <si>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</si>
  <si>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</si>
  <si>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</si>
  <si>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</si>
  <si>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</si>
  <si>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</si>
  <si>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</si>
  <si>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</si>
  <si>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</si>
  <si>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</si>
  <si>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</si>
  <si>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</si>
  <si>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</si>
  <si>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</si>
  <si>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</si>
  <si>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</si>
  <si>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</si>
  <si>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</si>
  <si>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</si>
  <si>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</si>
  <si>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</si>
  <si>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</si>
  <si>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</si>
  <si>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</si>
  <si>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</si>
  <si>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</si>
  <si>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</si>
  <si>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</si>
  <si>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</si>
  <si>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</si>
  <si>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</si>
  <si>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</si>
  <si>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</si>
  <si>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</si>
  <si>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</si>
  <si>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</si>
  <si>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</si>
  <si>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</si>
  <si>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</si>
  <si>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</si>
  <si>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</si>
  <si>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</si>
  <si>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</si>
  <si>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</si>
  <si>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</si>
  <si>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</si>
  <si>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</si>
  <si>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</si>
  <si>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</si>
  <si>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</si>
  <si>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</si>
  <si>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</si>
  <si>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</si>
  <si>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</si>
  <si>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</si>
  <si>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</si>
  <si>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</si>
  <si>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</si>
  <si>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</si>
  <si>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</si>
  <si>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</si>
  <si>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</si>
  <si>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</si>
  <si>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</si>
  <si>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</si>
  <si>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</si>
  <si>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</si>
  <si>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</si>
  <si>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</si>
  <si>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</si>
  <si>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</si>
  <si>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</si>
  <si>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</si>
  <si>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</si>
  <si>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</si>
  <si>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</si>
  <si>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</si>
  <si>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</si>
  <si>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</si>
  <si>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</si>
  <si>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</si>
  <si>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</si>
  <si>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</si>
  <si>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</si>
  <si>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</si>
  <si>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</si>
  <si>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</si>
  <si>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</si>
  <si>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</si>
  <si>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</si>
  <si>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</si>
  <si>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</si>
  <si>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</si>
  <si>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</si>
  <si>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</si>
  <si>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</si>
  <si>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</si>
  <si>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</si>
  <si>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</si>
  <si>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</si>
  <si>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</si>
  <si>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</si>
  <si>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</si>
  <si>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</si>
  <si>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</si>
  <si>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</si>
  <si>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</si>
  <si>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</si>
  <si>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</si>
  <si>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</si>
  <si>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</si>
  <si>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</si>
  <si>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</si>
  <si>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</si>
  <si>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</si>
  <si>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</si>
  <si>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</si>
  <si>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</si>
  <si>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</si>
  <si>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</si>
  <si>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</si>
  <si>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</si>
  <si>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</si>
  <si>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</si>
  <si>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</si>
  <si>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</si>
  <si>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</si>
  <si>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</si>
  <si>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</si>
  <si>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</si>
  <si>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</si>
  <si>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</si>
  <si>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</si>
  <si>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</si>
  <si>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</si>
  <si>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</si>
  <si>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</si>
  <si>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</si>
  <si>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</si>
  <si>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</si>
  <si>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</si>
  <si>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</si>
  <si>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</si>
  <si>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</si>
  <si>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</si>
  <si>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</si>
  <si>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</si>
  <si>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</si>
  <si>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</si>
  <si>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</si>
  <si>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</si>
  <si>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</si>
  <si>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</si>
  <si>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</si>
  <si>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</si>
  <si>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</si>
  <si>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</si>
  <si>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</si>
  <si>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</si>
  <si>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</si>
  <si>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</si>
  <si>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</si>
  <si>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</si>
  <si>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</si>
  <si>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</si>
  <si>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</si>
  <si>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</si>
  <si>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</si>
  <si>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</si>
  <si>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</si>
  <si>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</si>
  <si>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</si>
  <si>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</si>
  <si>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</si>
  <si>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</si>
  <si>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</si>
  <si>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</si>
  <si>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</si>
  <si>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</si>
  <si>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</si>
  <si>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</si>
  <si>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</si>
  <si>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</si>
  <si>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</si>
  <si>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</si>
  <si>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</si>
  <si>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</si>
  <si>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</si>
  <si>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</si>
  <si>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</si>
  <si>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</si>
  <si>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</si>
  <si>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</si>
  <si>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</si>
  <si>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</si>
  <si>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</si>
  <si>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</si>
  <si>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</si>
  <si>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</si>
  <si>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</si>
  <si>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</si>
  <si>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</si>
  <si>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</si>
  <si>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</si>
  <si>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</si>
  <si>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</si>
  <si>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</si>
  <si>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</si>
  <si>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</si>
  <si>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</si>
  <si>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</si>
  <si>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</si>
  <si>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</si>
  <si>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</si>
  <si>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</si>
  <si>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</si>
  <si>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</si>
  <si>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</si>
  <si>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</si>
  <si>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</si>
  <si>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</si>
  <si>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</si>
  <si>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</si>
  <si>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</si>
  <si>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</si>
  <si>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</si>
  <si>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</si>
  <si>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</si>
  <si>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</si>
  <si>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</si>
  <si>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</si>
  <si>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</si>
  <si>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</si>
  <si>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</si>
  <si>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</si>
  <si>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</si>
  <si>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</si>
  <si>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</si>
  <si>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</si>
  <si>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</si>
  <si>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</si>
  <si>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</si>
  <si>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</si>
  <si>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</si>
  <si>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</si>
  <si>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</si>
  <si>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</si>
  <si>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</si>
  <si>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</si>
  <si>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</si>
  <si>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</si>
  <si>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</si>
  <si>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</si>
  <si>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</si>
  <si>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</si>
  <si>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</si>
  <si>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</si>
  <si>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</si>
  <si>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</si>
  <si>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</si>
  <si>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</si>
  <si>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</si>
  <si>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</si>
  <si>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</si>
  <si>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</si>
  <si>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</si>
  <si>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</si>
  <si>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</si>
  <si>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</si>
  <si>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</si>
  <si>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</si>
  <si>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</si>
  <si>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</si>
  <si>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</si>
  <si>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</si>
  <si>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</si>
  <si>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</si>
  <si>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</si>
  <si>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</si>
  <si>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</si>
  <si>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</si>
  <si>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</si>
  <si>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</si>
  <si>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</si>
  <si>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</si>
  <si>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</si>
  <si>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</si>
  <si>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</si>
  <si>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</si>
  <si>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</si>
  <si>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</si>
  <si>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</si>
  <si>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</si>
  <si>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</si>
  <si>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</si>
  <si>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</si>
  <si>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</si>
  <si>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</si>
  <si>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</si>
  <si>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</si>
  <si>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</si>
  <si>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</si>
  <si>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</si>
  <si>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</si>
  <si>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</si>
  <si>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</si>
  <si>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</si>
  <si>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</si>
  <si>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</si>
  <si>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</si>
  <si>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</si>
  <si>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</si>
  <si>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</si>
  <si>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</si>
  <si>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</si>
  <si>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</si>
  <si>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</si>
  <si>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</si>
  <si>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</si>
  <si>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</si>
  <si>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</si>
  <si>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</si>
  <si>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</si>
  <si>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</si>
  <si>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</si>
  <si>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</si>
  <si>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</si>
  <si>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</si>
  <si>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</si>
  <si>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</si>
  <si>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</si>
  <si>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</si>
  <si>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</si>
  <si>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</si>
  <si>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</si>
  <si>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</si>
  <si>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</si>
  <si>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</si>
  <si>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</si>
  <si>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</si>
  <si>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</si>
  <si>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</si>
  <si>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</si>
  <si>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</si>
  <si>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</si>
  <si>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</si>
  <si>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</si>
  <si>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</si>
  <si>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</si>
  <si>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</si>
  <si>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</si>
  <si>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</si>
  <si>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</si>
  <si>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</si>
  <si>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</si>
  <si>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</si>
  <si>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</si>
  <si>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</si>
  <si>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</si>
  <si>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</si>
  <si>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</si>
  <si>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</si>
  <si>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</si>
  <si>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</si>
  <si>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</si>
  <si>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</si>
  <si>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</si>
  <si>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</si>
  <si>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</si>
  <si>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</si>
  <si>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</si>
  <si>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</si>
  <si>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</si>
  <si>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</si>
  <si>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</si>
  <si>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</si>
  <si>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</si>
  <si>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</si>
  <si>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</si>
  <si>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</si>
  <si>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</si>
  <si>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</si>
  <si>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</si>
  <si>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</si>
  <si>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</si>
  <si>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</si>
  <si>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</si>
  <si>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</si>
  <si>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</si>
  <si>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</si>
  <si>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</si>
  <si>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</si>
  <si>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</si>
  <si>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</si>
  <si>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</si>
  <si>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</si>
  <si>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</si>
  <si>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</si>
  <si>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</si>
  <si>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</si>
  <si>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</si>
  <si>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</si>
  <si>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</si>
  <si>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</si>
  <si>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</si>
  <si>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</si>
  <si>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</si>
  <si>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</si>
  <si>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</si>
  <si>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</si>
  <si>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</si>
  <si>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</si>
  <si>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</si>
  <si>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</si>
  <si>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</si>
  <si>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</si>
  <si>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</si>
  <si>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</si>
  <si>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</si>
  <si>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</si>
  <si>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</si>
  <si>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</si>
  <si>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</si>
  <si>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</si>
  <si>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</si>
  <si>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</si>
  <si>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</si>
  <si>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</si>
  <si>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</si>
  <si>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</si>
  <si>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</si>
  <si>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</si>
  <si>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</si>
  <si>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</si>
  <si>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</si>
  <si>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</si>
  <si>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</si>
  <si>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</si>
  <si>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</si>
  <si>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</si>
  <si>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</si>
  <si>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</si>
  <si>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</si>
  <si>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</si>
  <si>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</si>
  <si>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</si>
  <si>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</si>
  <si>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</si>
  <si>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</si>
  <si>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</si>
  <si>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</si>
  <si>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</si>
  <si>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</si>
  <si>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</si>
  <si>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</si>
  <si>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</si>
  <si>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</si>
  <si>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</si>
  <si>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</si>
  <si>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</si>
  <si>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</si>
  <si>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</si>
  <si>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</si>
  <si>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</si>
  <si>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</si>
  <si>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</si>
  <si>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</si>
  <si>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</si>
  <si>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</si>
  <si>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</si>
  <si>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</si>
  <si>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</si>
  <si>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</si>
  <si>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</si>
  <si>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</si>
  <si>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</si>
  <si>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</si>
  <si>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</si>
  <si>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</si>
  <si>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</si>
  <si>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</si>
  <si>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</si>
  <si>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</si>
  <si>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</si>
  <si>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</si>
  <si>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</si>
  <si>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</si>
  <si>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</si>
  <si>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</si>
  <si>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</si>
  <si>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</si>
  <si>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</si>
  <si>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</si>
  <si>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</si>
  <si>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</si>
  <si>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</si>
  <si>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</si>
  <si>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</si>
  <si>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</si>
  <si>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</si>
  <si>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</si>
  <si>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</si>
  <si>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</si>
  <si>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</si>
  <si>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</si>
  <si>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</si>
  <si>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</si>
  <si>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</si>
  <si>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</si>
  <si>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</si>
  <si>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</si>
  <si>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</si>
  <si>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</si>
  <si>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</si>
  <si>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</si>
  <si>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</si>
  <si>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</si>
  <si>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</si>
  <si>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</si>
  <si>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</si>
  <si>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</si>
  <si>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</si>
  <si>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</si>
  <si>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</si>
  <si>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</si>
  <si>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</si>
  <si>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</si>
  <si>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</si>
  <si>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</si>
  <si>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</si>
  <si>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</si>
  <si>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</si>
  <si>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</si>
  <si>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</si>
  <si>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</si>
  <si>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</si>
  <si>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</si>
  <si>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</si>
  <si>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</si>
  <si>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</si>
  <si>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</si>
  <si>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</si>
  <si>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</si>
  <si>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</si>
  <si>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</si>
  <si>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</si>
  <si>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</si>
  <si>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</si>
  <si>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</si>
  <si>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</si>
  <si>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</si>
  <si>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</si>
  <si>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</si>
  <si>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</si>
  <si>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</si>
  <si>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</si>
  <si>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</si>
  <si>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</si>
  <si>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</si>
  <si>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</si>
  <si>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</si>
  <si>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</si>
  <si>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</si>
  <si>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</si>
  <si>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</si>
  <si>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</si>
  <si>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</si>
  <si>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</si>
  <si>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</si>
  <si>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</si>
  <si>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</si>
  <si>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</si>
  <si>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</si>
  <si>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</si>
  <si>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</si>
  <si>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</si>
  <si>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</si>
  <si>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</si>
  <si>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</si>
  <si>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</si>
  <si>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</si>
  <si>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</si>
  <si>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</si>
  <si>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</si>
  <si>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</si>
  <si>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</si>
  <si>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</si>
  <si>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</si>
  <si>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</si>
  <si>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</si>
  <si>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</si>
  <si>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</si>
  <si>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</si>
  <si>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</si>
  <si>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</si>
  <si>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</si>
  <si>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</si>
  <si>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</si>
  <si>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</si>
  <si>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</si>
  <si>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</si>
  <si>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</si>
  <si>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</si>
  <si>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</si>
  <si>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</si>
  <si>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</si>
  <si>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</si>
  <si>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</si>
  <si>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</si>
  <si>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</si>
  <si>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</si>
  <si>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</si>
  <si>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</si>
  <si>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</si>
  <si>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</si>
  <si>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</si>
  <si>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</si>
  <si>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</si>
  <si>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</si>
  <si>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</si>
  <si>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</si>
  <si>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</si>
  <si>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</si>
  <si>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</si>
  <si>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</si>
  <si>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</si>
  <si>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</si>
  <si>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</si>
  <si>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</si>
  <si>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</si>
  <si>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</si>
  <si>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</si>
  <si>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</si>
  <si>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</si>
  <si>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</si>
  <si>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</si>
  <si>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</si>
  <si>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</si>
  <si>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</si>
  <si>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</si>
  <si>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</si>
  <si>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</si>
  <si>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</si>
  <si>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</si>
  <si>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</si>
  <si>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</si>
  <si>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</si>
  <si>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</si>
  <si>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</si>
  <si>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</si>
  <si>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</si>
  <si>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</si>
  <si>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</si>
  <si>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</si>
  <si>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</si>
  <si>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</si>
  <si>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</si>
  <si>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</si>
  <si>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</si>
  <si>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</si>
  <si>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</si>
  <si>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</si>
  <si>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</si>
  <si>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</si>
  <si>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</si>
  <si>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</si>
  <si>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</si>
  <si>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</si>
  <si>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</si>
  <si>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</si>
  <si>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</si>
  <si>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</si>
  <si>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</si>
  <si>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</si>
  <si>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</si>
  <si>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</si>
  <si>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</si>
  <si>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</si>
  <si>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</si>
  <si>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</si>
  <si>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</si>
  <si>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</si>
  <si>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</si>
  <si>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</si>
  <si>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</si>
  <si>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</si>
  <si>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</si>
  <si>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</si>
  <si>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</si>
  <si>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</si>
  <si>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</si>
  <si>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</si>
  <si>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</si>
  <si>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</si>
  <si>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</si>
  <si>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</si>
  <si>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</si>
  <si>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</si>
  <si>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</si>
  <si>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</si>
  <si>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</si>
  <si>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</si>
  <si>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</si>
  <si>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</si>
  <si>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</si>
  <si>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</si>
  <si>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</si>
  <si>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</si>
  <si>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</si>
  <si>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</si>
  <si>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</si>
  <si>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</si>
  <si>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</si>
  <si>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</si>
  <si>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</si>
  <si>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</si>
  <si>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</si>
  <si>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</si>
  <si>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</si>
  <si>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</si>
  <si>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</si>
  <si>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</si>
  <si>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</si>
  <si>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</si>
  <si>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</si>
  <si>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</si>
  <si>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</si>
  <si>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</si>
  <si>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</si>
  <si>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</si>
  <si>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</si>
  <si>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</si>
  <si>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</si>
  <si>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</si>
  <si>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</si>
  <si>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</si>
  <si>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</si>
  <si>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</si>
  <si>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</si>
  <si>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</si>
  <si>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</si>
  <si>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</si>
  <si>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</si>
  <si>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</si>
  <si>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</si>
  <si>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</si>
  <si>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</si>
  <si>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</si>
  <si>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</si>
  <si>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</si>
  <si>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</si>
  <si>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</si>
  <si>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</si>
  <si>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</si>
  <si>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</si>
  <si>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</si>
  <si>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</si>
  <si>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</si>
  <si>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</si>
  <si>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</si>
  <si>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</si>
  <si>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</si>
  <si>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</si>
  <si>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</si>
  <si>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</si>
  <si>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</si>
  <si>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</si>
  <si>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</si>
  <si>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</si>
  <si>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</si>
  <si>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</si>
  <si>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</si>
  <si>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</si>
  <si>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</si>
  <si>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</si>
  <si>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</si>
  <si>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</si>
  <si>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</si>
  <si>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</si>
  <si>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</si>
  <si>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</si>
  <si>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</si>
  <si>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</si>
  <si>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</si>
  <si>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</si>
  <si>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</si>
  <si>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</si>
  <si>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</si>
  <si>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</si>
  <si>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</si>
  <si>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</si>
  <si>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</si>
  <si>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</si>
  <si>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</si>
  <si>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</si>
  <si>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</si>
  <si>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</si>
  <si>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</si>
  <si>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</si>
  <si>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</si>
  <si>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</si>
  <si>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</si>
  <si>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</si>
  <si>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</si>
  <si>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</si>
  <si>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</si>
  <si>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</si>
  <si>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</si>
  <si>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</si>
  <si>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</si>
  <si>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</si>
  <si>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</si>
  <si>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</si>
  <si>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</si>
  <si>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</si>
  <si>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</si>
  <si>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</si>
  <si>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</si>
  <si>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</si>
  <si>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</si>
  <si>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</si>
  <si>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</si>
  <si>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</si>
  <si>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</si>
  <si>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</si>
  <si>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</si>
  <si>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</si>
  <si>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</si>
  <si>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</si>
  <si>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</si>
  <si>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</si>
  <si>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</si>
  <si>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</si>
  <si>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</si>
  <si>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</si>
  <si>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</si>
  <si>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</si>
  <si>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</si>
  <si>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</si>
  <si>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</si>
  <si>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</si>
  <si>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</si>
  <si>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</si>
  <si>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</si>
  <si>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</si>
  <si>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</si>
  <si>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</si>
  <si>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</si>
  <si>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</si>
  <si>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</si>
  <si>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</si>
  <si>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</si>
  <si>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</si>
  <si>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</si>
  <si>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</si>
  <si>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</si>
  <si>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</si>
  <si>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</si>
  <si>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</si>
  <si>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</si>
  <si>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</si>
  <si>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</si>
  <si>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</si>
  <si>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</si>
  <si>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</si>
  <si>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</si>
  <si>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</si>
  <si>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</si>
  <si>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</si>
  <si>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</si>
  <si>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</si>
  <si>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</si>
  <si>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</si>
  <si>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</si>
  <si>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</si>
  <si>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</si>
  <si>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</si>
  <si>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</si>
  <si>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</si>
  <si>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</si>
  <si>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</si>
  <si>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</si>
  <si>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</si>
  <si>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</si>
  <si>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</si>
  <si>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</si>
  <si>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</si>
  <si>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</si>
  <si>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</si>
  <si>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</si>
  <si>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</si>
  <si>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</si>
  <si>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</si>
  <si>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</si>
  <si>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</si>
  <si>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</si>
  <si>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</si>
  <si>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</si>
  <si>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</si>
  <si>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</si>
  <si>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</si>
  <si>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</si>
  <si>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</si>
  <si>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</si>
  <si>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</si>
  <si>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</si>
  <si>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</si>
  <si>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</si>
  <si>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</si>
  <si>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</si>
  <si>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</si>
  <si>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</si>
  <si>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</si>
  <si>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</si>
  <si>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</si>
  <si>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</si>
  <si>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</si>
  <si>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</si>
  <si>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</si>
  <si>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</si>
  <si>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</si>
  <si>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</si>
  <si>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</si>
  <si>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</si>
  <si>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</si>
  <si>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</si>
  <si>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</si>
  <si>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</si>
  <si>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</si>
  <si>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</si>
  <si>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</si>
  <si>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</si>
  <si>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</si>
  <si>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</si>
  <si>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</si>
  <si>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</si>
  <si>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</si>
  <si>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</si>
  <si>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</si>
  <si>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</si>
  <si>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</si>
  <si>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</si>
  <si>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</si>
  <si>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</si>
  <si>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</si>
  <si>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</si>
  <si>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</si>
  <si>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</si>
  <si>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</si>
  <si>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</si>
  <si>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</si>
  <si>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</si>
  <si>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</si>
  <si>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</si>
  <si>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</si>
  <si>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</si>
  <si>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</si>
  <si>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</si>
  <si>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</si>
  <si>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</si>
  <si>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</si>
  <si>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</si>
  <si>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</si>
  <si>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</si>
  <si>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</si>
  <si>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</si>
  <si>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</si>
  <si>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</si>
  <si>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</si>
  <si>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</si>
  <si>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</si>
  <si>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</si>
  <si>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</si>
  <si>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</si>
  <si>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</si>
  <si>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</si>
  <si>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</si>
  <si>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</si>
  <si>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</si>
  <si>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</si>
  <si>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</si>
  <si>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</si>
  <si>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</si>
  <si>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</si>
  <si>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</si>
  <si>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</si>
  <si>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</si>
  <si>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</si>
  <si>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</si>
  <si>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</si>
  <si>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</si>
  <si>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</si>
  <si>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</si>
  <si>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</si>
  <si>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</si>
  <si>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</si>
  <si>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</si>
  <si>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</si>
  <si>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</si>
  <si>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</si>
  <si>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</si>
  <si>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</si>
  <si>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</si>
  <si>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</si>
  <si>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</si>
  <si>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</si>
  <si>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</si>
  <si>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</si>
  <si>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</si>
  <si>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</si>
  <si>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</si>
  <si>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</si>
  <si>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</si>
  <si>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</si>
  <si>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</si>
  <si>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</si>
  <si>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</si>
  <si>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</si>
  <si>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</si>
  <si>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</si>
  <si>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</si>
  <si>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</si>
  <si>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</si>
  <si>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</si>
  <si>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</si>
  <si>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</si>
  <si>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</si>
  <si>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</si>
  <si>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</si>
  <si>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</si>
  <si>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</si>
  <si>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</si>
  <si>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</si>
  <si>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</si>
  <si>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</si>
  <si>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</si>
  <si>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</si>
  <si>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</si>
  <si>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</si>
  <si>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</si>
  <si>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</si>
  <si>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</si>
  <si>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</si>
  <si>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</si>
  <si>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</si>
  <si>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</si>
  <si>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</si>
  <si>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</si>
  <si>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</si>
  <si>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</si>
  <si>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</si>
  <si>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</si>
  <si>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</si>
  <si>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</si>
  <si>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</si>
  <si>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</si>
  <si>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</si>
  <si>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</si>
  <si>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</si>
  <si>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</si>
  <si>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</si>
  <si>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</si>
  <si>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</si>
  <si>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</si>
  <si>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</si>
  <si>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</si>
  <si>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</si>
  <si>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</si>
  <si>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</si>
  <si>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</si>
  <si>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</si>
  <si>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</si>
  <si>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</si>
  <si>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</si>
  <si>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</si>
  <si>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</si>
  <si>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</si>
  <si>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</si>
  <si>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</si>
  <si>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</si>
  <si>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</si>
  <si>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</si>
  <si>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</si>
  <si>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</si>
  <si>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</si>
  <si>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</si>
  <si>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</si>
  <si>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</si>
  <si>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</si>
  <si>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</si>
  <si>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</si>
  <si>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</si>
  <si>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</si>
  <si>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</si>
  <si>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</si>
  <si>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</si>
  <si>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</si>
  <si>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</si>
  <si>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</si>
  <si>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</si>
  <si>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</si>
  <si>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</si>
  <si>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</si>
  <si>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</si>
  <si>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</si>
  <si>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</si>
  <si>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</si>
  <si>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</si>
  <si>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</si>
  <si>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</si>
  <si>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</si>
  <si>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</si>
  <si>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</si>
  <si>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</si>
  <si>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</si>
  <si>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</si>
  <si>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</si>
  <si>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</si>
  <si>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</si>
  <si>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</si>
  <si>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</si>
  <si>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</si>
  <si>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</si>
  <si>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</si>
  <si>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</si>
  <si>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</si>
  <si>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</si>
  <si>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</si>
  <si>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</si>
  <si>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</si>
  <si>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</si>
  <si>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</si>
  <si>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</si>
  <si>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</si>
  <si>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</si>
  <si>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</si>
  <si>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</si>
  <si>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</si>
  <si>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</si>
  <si>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</si>
  <si>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</si>
  <si>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</si>
  <si>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</si>
  <si>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</si>
  <si>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</si>
  <si>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</si>
  <si>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</si>
  <si>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</si>
  <si>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</si>
  <si>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</si>
  <si>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</si>
  <si>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</si>
  <si>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</si>
  <si>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</si>
  <si>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</si>
  <si>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</si>
  <si>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</si>
  <si>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</si>
  <si>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</si>
  <si>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</si>
  <si>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</si>
  <si>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</si>
  <si>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</si>
  <si>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</si>
  <si>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</si>
  <si>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</si>
  <si>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</si>
  <si>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</si>
  <si>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</si>
  <si>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</si>
  <si>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</si>
  <si>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</si>
  <si>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</si>
  <si>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</si>
  <si>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</si>
  <si>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</si>
  <si>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</si>
  <si>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</si>
  <si>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</si>
  <si>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</si>
  <si>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</si>
  <si>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</si>
  <si>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</si>
  <si>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</si>
  <si>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</si>
  <si>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</si>
  <si>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</si>
  <si>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</si>
  <si>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</si>
  <si>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</si>
  <si>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</si>
  <si>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</si>
  <si>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</si>
  <si>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</si>
  <si>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</si>
  <si>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</si>
  <si>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</si>
  <si>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</si>
  <si>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</si>
  <si>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</si>
  <si>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</si>
  <si>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</si>
  <si>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</si>
  <si>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</si>
  <si>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</si>
  <si>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</si>
  <si>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</si>
  <si>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</si>
  <si>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</si>
  <si>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</si>
  <si>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</si>
  <si>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</si>
  <si>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</si>
  <si>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</si>
  <si>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</si>
  <si>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</si>
  <si>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</si>
  <si>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</si>
  <si>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</si>
  <si>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</si>
  <si>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</si>
  <si>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</si>
  <si>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</si>
  <si>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</si>
  <si>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</si>
  <si>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</si>
  <si>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</si>
  <si>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</si>
  <si>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</si>
  <si>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</si>
  <si>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</si>
  <si>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</si>
  <si>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</si>
  <si>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</si>
  <si>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</si>
  <si>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</si>
  <si>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</si>
  <si>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</si>
  <si>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</si>
  <si>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</si>
  <si>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</si>
  <si>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</si>
  <si>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</si>
  <si>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</si>
  <si>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</si>
  <si>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</si>
  <si>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</si>
  <si>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</si>
  <si>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</si>
  <si>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</si>
  <si>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</si>
  <si>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</si>
  <si>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</si>
  <si>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</si>
  <si>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</si>
  <si>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</si>
  <si>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</si>
  <si>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</si>
  <si>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</si>
  <si>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</si>
  <si>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</si>
  <si>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</si>
  <si>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</si>
  <si>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</si>
  <si>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</si>
  <si>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</si>
  <si>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</si>
  <si>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</si>
  <si>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</si>
  <si>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</si>
  <si>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</si>
  <si>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</si>
  <si>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</si>
  <si>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</si>
  <si>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</si>
  <si>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</si>
  <si>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</si>
  <si>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</si>
  <si>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</si>
  <si>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</si>
  <si>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</si>
  <si>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</si>
  <si>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</si>
  <si>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</si>
  <si>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</si>
  <si>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</si>
  <si>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</si>
  <si>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</si>
  <si>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</si>
  <si>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</si>
  <si>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</si>
  <si>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</si>
  <si>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</si>
  <si>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</si>
  <si>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</si>
  <si>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</si>
  <si>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</si>
  <si>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</si>
  <si>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</si>
  <si>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</si>
  <si>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</si>
  <si>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</si>
  <si>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</si>
  <si>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</si>
  <si>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</si>
  <si>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</si>
  <si>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</si>
  <si>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</si>
  <si>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</si>
  <si>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</si>
  <si>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</si>
  <si>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</si>
  <si>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</si>
  <si>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</si>
  <si>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</si>
  <si>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</si>
  <si>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</si>
  <si>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</si>
  <si>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</si>
  <si>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</si>
  <si>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</si>
  <si>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</si>
  <si>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</si>
  <si>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</si>
  <si>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</si>
  <si>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</si>
  <si>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</si>
  <si>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</si>
  <si>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</si>
  <si>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</si>
  <si>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</si>
  <si>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</si>
  <si>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</si>
  <si>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</si>
  <si>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</si>
  <si>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</si>
  <si>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</si>
  <si>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</si>
  <si>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</si>
  <si>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</si>
  <si>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</si>
  <si>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</si>
  <si>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</si>
  <si>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</si>
  <si>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</si>
  <si>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</si>
  <si>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</si>
  <si>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</si>
  <si>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</si>
  <si>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</si>
  <si>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</si>
  <si>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</si>
  <si>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</si>
  <si>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</si>
  <si>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</si>
  <si>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</si>
  <si>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</si>
  <si>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</si>
  <si>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</si>
  <si>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</si>
  <si>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</si>
  <si>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</si>
  <si>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</si>
  <si>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</si>
  <si>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</si>
  <si>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</si>
  <si>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</si>
  <si>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</si>
  <si>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</si>
  <si>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</si>
  <si>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</si>
  <si>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</si>
  <si>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</si>
  <si>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</si>
  <si>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</si>
  <si>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</si>
  <si>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</si>
  <si>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</si>
  <si>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</si>
  <si>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</si>
  <si>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</si>
  <si>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</si>
  <si>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</si>
  <si>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</si>
  <si>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</si>
  <si>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</si>
  <si>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</si>
  <si>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</si>
  <si>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</si>
  <si>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</si>
  <si>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</si>
  <si>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</si>
  <si>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</si>
  <si>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</si>
  <si>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</si>
  <si>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</si>
  <si>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</si>
  <si>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</si>
  <si>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</si>
  <si>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</si>
  <si>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</si>
  <si>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</si>
  <si>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</si>
  <si>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</si>
  <si>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</si>
  <si>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</si>
  <si>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</si>
  <si>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</si>
  <si>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</si>
  <si>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</si>
  <si>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</si>
  <si>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</si>
  <si>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</si>
  <si>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</si>
  <si>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</si>
  <si>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</si>
  <si>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</si>
  <si>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</si>
  <si>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</si>
  <si>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</si>
  <si>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</si>
  <si>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</si>
  <si>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</si>
  <si>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</si>
  <si>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</si>
  <si>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</si>
  <si>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</si>
  <si>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</si>
  <si>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</si>
  <si>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</si>
  <si>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</si>
  <si>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</si>
  <si>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</si>
  <si>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</si>
  <si>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</si>
  <si>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</si>
  <si>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</si>
  <si>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</si>
  <si>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</si>
  <si>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</si>
  <si>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</si>
  <si>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</si>
  <si>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</si>
  <si>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</si>
  <si>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</si>
  <si>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</si>
  <si>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</si>
  <si>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</si>
  <si>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</si>
  <si>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</si>
  <si>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</si>
  <si>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</si>
  <si>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</si>
  <si>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</si>
  <si>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</si>
  <si>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</si>
  <si>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</si>
  <si>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</si>
  <si>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</si>
  <si>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</si>
  <si>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</si>
  <si>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</si>
  <si>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</si>
  <si>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</si>
  <si>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</si>
  <si>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</si>
  <si>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</si>
  <si>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</si>
  <si>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</si>
  <si>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</si>
  <si>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</si>
  <si>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</si>
  <si>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</si>
  <si>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</si>
  <si>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</si>
  <si>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</si>
  <si>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</si>
  <si>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</si>
  <si>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</si>
  <si>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</si>
  <si>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</si>
  <si>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</si>
  <si>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</si>
  <si>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</si>
  <si>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</si>
  <si>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</si>
  <si>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</si>
  <si>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</si>
  <si>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</si>
  <si>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</si>
  <si>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</si>
  <si>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</si>
  <si>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</si>
  <si>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</si>
  <si>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</si>
  <si>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</si>
  <si>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</si>
  <si>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</si>
  <si>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</si>
  <si>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</si>
  <si>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</si>
  <si>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</si>
  <si>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</si>
  <si>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</si>
  <si>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</si>
  <si>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</si>
  <si>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</si>
  <si>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</si>
  <si>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</si>
  <si>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</si>
  <si>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</si>
  <si>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</si>
  <si>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</si>
  <si>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</si>
  <si>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</si>
  <si>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</si>
  <si>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</si>
  <si>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</si>
  <si>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</si>
  <si>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</si>
  <si>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</si>
  <si>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</si>
  <si>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</si>
  <si>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</si>
  <si>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</si>
  <si>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</si>
  <si>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</si>
  <si>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</si>
  <si>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</si>
  <si>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</si>
  <si>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</si>
  <si>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</si>
  <si>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</si>
  <si>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</si>
  <si>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</si>
  <si>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</si>
  <si>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</si>
  <si>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</si>
  <si>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</si>
  <si>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</si>
  <si>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</si>
  <si>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</si>
  <si>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</si>
  <si>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</si>
  <si>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</si>
  <si>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</si>
  <si>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</si>
  <si>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</si>
  <si>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</si>
  <si>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</si>
  <si>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</si>
  <si>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</si>
  <si>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</si>
  <si>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</si>
  <si>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</si>
  <si>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</si>
  <si>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</si>
  <si>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</si>
  <si>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</si>
  <si>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</si>
  <si>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</si>
  <si>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</si>
  <si>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</si>
  <si>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</si>
  <si>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</si>
  <si>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</si>
  <si>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</si>
  <si>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</si>
  <si>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</si>
  <si>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</si>
  <si>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</si>
  <si>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</si>
  <si>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</si>
  <si>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</si>
  <si>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</si>
  <si>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</si>
  <si>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</si>
  <si>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</si>
  <si>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</si>
  <si>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</si>
  <si>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</si>
  <si>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</si>
  <si>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</si>
  <si>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</si>
  <si>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</si>
  <si>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</si>
  <si>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</si>
  <si>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</si>
  <si>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</si>
  <si>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</si>
  <si>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</si>
  <si>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</si>
  <si>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</si>
  <si>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</si>
  <si>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</si>
  <si>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</si>
  <si>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</si>
  <si>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</si>
  <si>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</si>
  <si>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</si>
  <si>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</si>
  <si>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</si>
  <si>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</si>
  <si>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</si>
  <si>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</si>
  <si>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</si>
  <si>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</si>
  <si>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</si>
  <si>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</si>
  <si>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</si>
  <si>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</si>
  <si>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</si>
  <si>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</si>
  <si>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</si>
  <si>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</si>
  <si>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</si>
  <si>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</si>
  <si>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</si>
  <si>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</si>
  <si>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</si>
  <si>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</si>
  <si>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</si>
  <si>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</si>
  <si>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</si>
  <si>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</si>
  <si>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</si>
  <si>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</si>
  <si>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</si>
  <si>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</si>
  <si>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</si>
  <si>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</si>
  <si>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</si>
  <si>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</si>
  <si>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</si>
  <si>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</si>
  <si>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</si>
  <si>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</si>
  <si>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</si>
  <si>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</si>
  <si>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</si>
  <si>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</si>
  <si>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</si>
  <si>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</si>
  <si>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</si>
  <si>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</si>
  <si>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</si>
  <si>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</si>
  <si>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</si>
  <si>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</si>
  <si>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</si>
  <si>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</si>
  <si>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</si>
  <si>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</si>
  <si>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</si>
  <si>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</si>
  <si>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</si>
  <si>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</si>
  <si>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</si>
  <si>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</si>
  <si>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</si>
  <si>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</si>
  <si>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</si>
  <si>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</si>
  <si>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</si>
  <si>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</si>
  <si>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</si>
  <si>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</si>
  <si>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</si>
  <si>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</si>
  <si>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</si>
  <si>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</si>
  <si>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</si>
  <si>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</si>
  <si>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</si>
  <si>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</si>
  <si>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</si>
  <si>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</si>
  <si>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</si>
  <si>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</si>
  <si>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</si>
  <si>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</si>
  <si>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</si>
  <si>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</si>
  <si>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</si>
  <si>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</si>
  <si>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</si>
  <si>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</si>
  <si>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</si>
  <si>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</si>
  <si>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</si>
  <si>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</si>
  <si>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</si>
  <si>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</si>
  <si>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</si>
  <si>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</si>
  <si>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</si>
  <si>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</si>
  <si>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</si>
  <si>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</si>
  <si>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</si>
  <si>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</si>
  <si>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</si>
  <si>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</si>
  <si>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</si>
  <si>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</si>
  <si>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</si>
  <si>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</si>
  <si>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</si>
  <si>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</si>
  <si>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</si>
  <si>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</si>
  <si>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</si>
  <si>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</si>
  <si>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</si>
  <si>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</si>
  <si>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</si>
  <si>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</si>
  <si>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</si>
  <si>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</si>
  <si>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</si>
  <si>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</si>
  <si>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</si>
  <si>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</si>
  <si>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</si>
  <si>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</si>
  <si>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</si>
  <si>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</si>
  <si>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</si>
  <si>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</si>
  <si>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</si>
  <si>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</si>
  <si>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</si>
  <si>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</si>
  <si>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</si>
  <si>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</si>
  <si>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</si>
  <si>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</si>
  <si>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</si>
  <si>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</si>
  <si>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</si>
  <si>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</si>
  <si>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</si>
  <si>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</si>
  <si>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</si>
  <si>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</si>
  <si>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</si>
  <si>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</si>
  <si>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</si>
  <si>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</si>
  <si>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</si>
  <si>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</si>
  <si>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</si>
  <si>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</si>
  <si>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</si>
  <si>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</si>
  <si>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</si>
  <si>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</si>
  <si>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</si>
  <si>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</si>
  <si>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</si>
  <si>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</si>
  <si>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</si>
  <si>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</si>
  <si>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</si>
  <si>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</si>
  <si>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</si>
  <si>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</si>
  <si>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</si>
  <si>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</si>
  <si>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</si>
  <si>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</si>
  <si>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</si>
  <si>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</si>
  <si>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</si>
  <si>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</si>
  <si>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</si>
  <si>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</si>
  <si>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</si>
  <si>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</si>
  <si>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</si>
  <si>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</si>
  <si>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</si>
  <si>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</si>
  <si>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</si>
  <si>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</si>
  <si>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</si>
  <si>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</si>
  <si>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</si>
  <si>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</si>
  <si>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</si>
  <si>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</si>
  <si>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</si>
  <si>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</si>
  <si>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</si>
  <si>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</si>
  <si>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</si>
  <si>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</si>
  <si>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</si>
  <si>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</si>
  <si>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</si>
  <si>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</si>
  <si>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</si>
  <si>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</si>
  <si>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</si>
  <si>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</si>
  <si>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</si>
  <si>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</si>
  <si>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</si>
  <si>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</si>
  <si>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</si>
  <si>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</si>
  <si>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</si>
  <si>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</si>
  <si>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</si>
  <si>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</si>
  <si>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</si>
  <si>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</si>
  <si>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</si>
  <si>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</si>
  <si>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</si>
  <si>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</si>
  <si>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</si>
  <si>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</si>
  <si>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</si>
  <si>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</si>
  <si>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</si>
  <si>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</si>
  <si>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</si>
  <si>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</si>
  <si>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</si>
  <si>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</si>
  <si>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</si>
  <si>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</si>
  <si>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</si>
  <si>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</si>
  <si>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</si>
  <si>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</si>
  <si>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</si>
  <si>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</si>
  <si>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</si>
  <si>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</si>
  <si>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</si>
  <si>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</si>
  <si>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</si>
  <si>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</si>
  <si>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</si>
  <si>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</si>
  <si>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</si>
  <si>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</si>
  <si>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</si>
  <si>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</si>
  <si>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</si>
  <si>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</si>
  <si>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</si>
  <si>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</si>
  <si>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</si>
  <si>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</si>
  <si>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</si>
  <si>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</si>
  <si>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</si>
  <si>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</si>
  <si>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</si>
  <si>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</si>
  <si>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</si>
  <si>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</si>
  <si>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</si>
  <si>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</si>
  <si>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</si>
  <si>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</si>
  <si>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</si>
  <si>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</si>
  <si>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</si>
  <si>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</si>
  <si>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</si>
  <si>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</si>
  <si>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</si>
  <si>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</si>
  <si>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</si>
  <si>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</si>
  <si>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</si>
  <si>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</si>
  <si>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</si>
  <si>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</si>
  <si>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</si>
  <si>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</si>
  <si>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</si>
  <si>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</si>
  <si>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</si>
  <si>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</si>
  <si>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</si>
  <si>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</si>
  <si>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</si>
  <si>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</si>
  <si>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</si>
  <si>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</si>
  <si>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</si>
  <si>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</si>
  <si>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</si>
  <si>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</si>
  <si>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</si>
  <si>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</si>
  <si>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</si>
  <si>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</si>
  <si>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</si>
  <si>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</si>
  <si>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</si>
  <si>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</si>
  <si>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</si>
  <si>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</si>
  <si>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</si>
  <si>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</si>
  <si>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</si>
  <si>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</si>
  <si>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</si>
  <si>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</si>
  <si>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</si>
  <si>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</si>
  <si>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</si>
  <si>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</si>
  <si>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</si>
  <si>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</si>
  <si>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</si>
  <si>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</si>
  <si>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</si>
  <si>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</si>
  <si>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</si>
  <si>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</si>
  <si>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</si>
  <si>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</si>
  <si>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</si>
  <si>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</si>
  <si>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</si>
  <si>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</si>
  <si>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</si>
  <si>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</si>
  <si>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</si>
  <si>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</si>
  <si>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</si>
  <si>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</si>
  <si>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</si>
  <si>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</si>
  <si>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</si>
  <si>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</si>
  <si>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</si>
  <si>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</si>
  <si>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</si>
  <si>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</si>
  <si>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</si>
  <si>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</si>
  <si>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</si>
  <si>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</si>
  <si>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</si>
  <si>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</si>
  <si>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</si>
  <si>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</si>
  <si>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</si>
  <si>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</si>
  <si>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</si>
  <si>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</si>
  <si>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</si>
  <si>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</si>
  <si>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</si>
  <si>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</si>
  <si>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</si>
  <si>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</si>
  <si>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</si>
  <si>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</si>
  <si>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</si>
  <si>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</si>
  <si>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</si>
  <si>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</si>
  <si>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</si>
  <si>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</si>
  <si>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</si>
  <si>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</si>
  <si>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</si>
  <si>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</si>
  <si>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</si>
  <si>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</si>
  <si>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</si>
  <si>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</si>
  <si>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</si>
  <si>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</si>
  <si>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</si>
  <si>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</si>
  <si>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</si>
  <si>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</si>
  <si>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</si>
  <si>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</si>
  <si>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</si>
  <si>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</si>
  <si>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</si>
  <si>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</si>
  <si>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</si>
  <si>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</si>
  <si>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</si>
  <si>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</si>
  <si>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</si>
  <si>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</si>
  <si>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</si>
  <si>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</si>
  <si>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</si>
  <si>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</si>
  <si>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</si>
  <si>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</si>
  <si>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</si>
  <si>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</si>
  <si>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</si>
  <si>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</si>
  <si>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</si>
  <si>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</si>
  <si>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</si>
  <si>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</si>
  <si>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</si>
  <si>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</si>
  <si>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</si>
  <si>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</si>
  <si>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</si>
  <si>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</si>
  <si>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</si>
  <si>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</si>
  <si>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</si>
  <si>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</si>
  <si>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</si>
  <si>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</si>
  <si>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</si>
  <si>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</si>
  <si>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</si>
  <si>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</si>
  <si>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</si>
  <si>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</si>
  <si>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</si>
  <si>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</si>
  <si>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</si>
  <si>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</si>
  <si>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</si>
  <si>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</si>
  <si>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</si>
  <si>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</si>
  <si>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</si>
  <si>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</si>
  <si>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</si>
  <si>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</si>
  <si>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</si>
  <si>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</si>
  <si>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</si>
  <si>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</si>
  <si>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</si>
  <si>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</si>
  <si>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</si>
  <si>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</si>
  <si>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</si>
  <si>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</si>
  <si>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</si>
  <si>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</si>
  <si>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</si>
  <si>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</si>
  <si>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</si>
  <si>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</si>
  <si>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</si>
  <si>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</si>
  <si>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</si>
  <si>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</si>
  <si>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</si>
  <si>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</si>
  <si>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</si>
  <si>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</si>
  <si>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</si>
  <si>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</si>
  <si>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</si>
  <si>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</si>
  <si>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</si>
  <si>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</si>
  <si>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</si>
  <si>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</si>
  <si>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</si>
  <si>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</si>
  <si>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</si>
  <si>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</si>
  <si>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</si>
  <si>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</si>
  <si>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</si>
  <si>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</si>
  <si>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</si>
  <si>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</si>
  <si>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</si>
  <si>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</si>
  <si>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</si>
  <si>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</si>
  <si>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</si>
  <si>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</si>
  <si>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</si>
  <si>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</si>
  <si>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</si>
  <si>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</si>
  <si>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</si>
  <si>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</si>
  <si>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</si>
  <si>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</si>
  <si>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</si>
  <si>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</si>
  <si>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</si>
  <si>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</si>
  <si>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</si>
  <si>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</si>
  <si>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</si>
  <si>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</si>
  <si>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</si>
  <si>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</si>
  <si>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</si>
  <si>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</si>
  <si>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</si>
  <si>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</si>
  <si>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</si>
  <si>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</si>
  <si>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</si>
  <si>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</si>
  <si>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</si>
  <si>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</si>
  <si>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</si>
  <si>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</si>
  <si>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</si>
  <si>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</si>
  <si>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</si>
  <si>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</si>
  <si>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</si>
  <si>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</si>
  <si>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</si>
  <si>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</si>
  <si>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</si>
  <si>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</si>
  <si>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</si>
  <si>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</si>
  <si>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</si>
  <si>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</si>
  <si>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</si>
  <si>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</si>
  <si>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</si>
  <si>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</si>
  <si>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</si>
  <si>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</si>
  <si>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</si>
  <si>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</si>
  <si>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</si>
  <si>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</si>
  <si>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</si>
  <si>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</si>
  <si>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</si>
  <si>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</si>
  <si>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</si>
  <si>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</si>
  <si>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</si>
  <si>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</si>
  <si>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</si>
  <si>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</si>
  <si>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</si>
  <si>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</si>
  <si>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</si>
  <si>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</si>
  <si>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</si>
  <si>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</si>
  <si>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</si>
  <si>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</si>
  <si>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</si>
  <si>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</si>
  <si>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</si>
  <si>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</si>
  <si>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</si>
  <si>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</si>
  <si>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</si>
  <si>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</si>
  <si>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</si>
  <si>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</si>
  <si>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</si>
  <si>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</si>
  <si>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</si>
  <si>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</si>
  <si>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</si>
  <si>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</si>
  <si>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</si>
  <si>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</si>
  <si>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</si>
  <si>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</si>
  <si>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</si>
  <si>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</si>
  <si>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</si>
  <si>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</si>
  <si>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</si>
  <si>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</si>
  <si>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</si>
  <si>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</si>
  <si>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</si>
  <si>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</si>
  <si>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</si>
  <si>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</si>
  <si>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</si>
  <si>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</si>
  <si>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</si>
  <si>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</si>
  <si>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</si>
  <si>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</si>
  <si>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</si>
  <si>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</si>
  <si>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</si>
  <si>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</si>
  <si>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</si>
  <si>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</si>
  <si>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</si>
  <si>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</si>
  <si>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</si>
  <si>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</si>
  <si>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</si>
  <si>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</si>
  <si>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</si>
  <si>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</si>
  <si>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</si>
  <si>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</si>
  <si>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</si>
  <si>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</si>
  <si>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</si>
  <si>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</si>
  <si>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</si>
  <si>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</si>
  <si>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</si>
  <si>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</si>
  <si>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</si>
  <si>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</si>
  <si>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</si>
  <si>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</si>
  <si>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</si>
  <si>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</si>
  <si>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</si>
  <si>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</si>
  <si>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</si>
  <si>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</si>
  <si>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</si>
  <si>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</si>
  <si>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</si>
  <si>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</si>
  <si>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</si>
  <si>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</si>
  <si>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</si>
  <si>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</si>
  <si>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</si>
  <si>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</si>
  <si>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</si>
  <si>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</si>
  <si>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</si>
  <si>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</si>
  <si>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</si>
  <si>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</si>
  <si>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</si>
  <si>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</si>
  <si>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</si>
  <si>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</si>
  <si>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</si>
  <si>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</si>
  <si>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</si>
  <si>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</si>
  <si>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</si>
  <si>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</si>
  <si>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</si>
  <si>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</si>
  <si>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</si>
  <si>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</si>
  <si>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</si>
  <si>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</si>
  <si>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</si>
  <si>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</si>
  <si>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</si>
  <si>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</si>
  <si>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</si>
  <si>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</si>
  <si>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</si>
  <si>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</si>
  <si>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</si>
  <si>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</si>
  <si>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</si>
  <si>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</si>
  <si>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</si>
  <si>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</si>
  <si>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</si>
  <si>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</si>
  <si>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</si>
  <si>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</si>
  <si>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</si>
  <si>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</si>
  <si>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</si>
  <si>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</si>
  <si>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</si>
  <si>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</si>
  <si>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</si>
  <si>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</si>
  <si>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</si>
  <si>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</si>
  <si>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</si>
  <si>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</si>
  <si>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</si>
  <si>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</si>
  <si>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</si>
  <si>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</si>
  <si>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</si>
  <si>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</si>
  <si>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</si>
  <si>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</si>
  <si>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</si>
  <si>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</si>
  <si>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</si>
  <si>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</si>
  <si>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</si>
  <si>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</si>
  <si>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</si>
  <si>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</si>
  <si>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</si>
  <si>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</si>
  <si>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</si>
  <si>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</si>
  <si>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</si>
  <si>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</si>
  <si>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</si>
  <si>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</si>
  <si>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</si>
  <si>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</si>
  <si>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</si>
  <si>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</si>
  <si>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</si>
  <si>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</si>
  <si>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</si>
  <si>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</si>
  <si>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</si>
  <si>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</si>
  <si>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</si>
  <si>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</si>
  <si>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</si>
  <si>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</si>
  <si>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</si>
  <si>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</si>
  <si>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</si>
  <si>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</si>
  <si>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</si>
  <si>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</si>
  <si>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</si>
  <si>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</si>
  <si>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</si>
  <si>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</si>
  <si>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</si>
  <si>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</si>
  <si>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</si>
  <si>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</si>
  <si>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</si>
  <si>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</si>
  <si>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</si>
  <si>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</si>
  <si>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</si>
  <si>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</si>
  <si>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</si>
  <si>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</si>
  <si>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</si>
  <si>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</si>
  <si>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</si>
  <si>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</si>
  <si>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</si>
  <si>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</si>
  <si>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</si>
  <si>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</si>
  <si>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</si>
  <si>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</si>
  <si>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</si>
  <si>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</si>
  <si>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</si>
  <si>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</si>
  <si>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</si>
  <si>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</si>
  <si>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</si>
  <si>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</si>
  <si>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</si>
  <si>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</si>
  <si>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</si>
  <si>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</si>
  <si>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</si>
  <si>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</si>
  <si>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</si>
  <si>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</si>
  <si>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</si>
  <si>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</si>
  <si>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</si>
  <si>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</si>
  <si>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</si>
  <si>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</si>
  <si>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</si>
  <si>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</si>
  <si>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</si>
  <si>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</si>
  <si>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</si>
  <si>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</si>
  <si>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</si>
  <si>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</si>
  <si>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</si>
  <si>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</si>
  <si>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</si>
  <si>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</si>
  <si>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</si>
  <si>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</si>
  <si>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</si>
  <si>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</si>
  <si>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</si>
  <si>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</si>
  <si>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</si>
  <si>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</si>
  <si>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</si>
  <si>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</si>
  <si>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</si>
  <si>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</si>
  <si>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</si>
  <si>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</si>
  <si>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</si>
  <si>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</si>
  <si>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</si>
  <si>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</si>
  <si>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</si>
  <si>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</si>
  <si>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</si>
  <si>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</si>
  <si>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</si>
  <si>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</si>
  <si>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</si>
  <si>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</si>
  <si>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</si>
  <si>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</si>
  <si>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</si>
  <si>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</si>
  <si>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</si>
  <si>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</si>
  <si>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</si>
  <si>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</si>
  <si>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</si>
  <si>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</si>
  <si>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</si>
  <si>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</si>
  <si>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</si>
  <si>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</si>
  <si>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</si>
  <si>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</si>
  <si>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</si>
  <si>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</si>
  <si>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</si>
  <si>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</si>
  <si>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</si>
  <si>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</si>
  <si>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</si>
  <si>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</si>
  <si>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</si>
  <si>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</si>
  <si>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</si>
  <si>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</si>
  <si>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</si>
  <si>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</si>
  <si>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</si>
  <si>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</si>
  <si>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</si>
  <si>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</si>
  <si>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</si>
  <si>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</si>
  <si>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</si>
  <si>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</si>
  <si>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</si>
  <si>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</si>
  <si>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</si>
  <si>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</si>
  <si>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</si>
  <si>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</si>
  <si>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</si>
  <si>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</si>
  <si>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</si>
  <si>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</si>
  <si>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</si>
  <si>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</si>
  <si>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</si>
  <si>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</si>
  <si>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</si>
  <si>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</si>
  <si>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</si>
  <si>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</si>
  <si>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</si>
  <si>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</si>
  <si>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</si>
  <si>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</si>
  <si>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</si>
  <si>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</si>
  <si>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</si>
  <si>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</si>
  <si>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</si>
  <si>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</si>
  <si>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</si>
  <si>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</si>
  <si>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</si>
  <si>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</si>
  <si>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</si>
  <si>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</si>
  <si>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</si>
  <si>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</si>
  <si>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</si>
  <si>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</si>
  <si>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</si>
  <si>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</si>
  <si>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</si>
  <si>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</si>
  <si>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</si>
  <si>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</si>
  <si>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</si>
  <si>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</si>
  <si>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</si>
  <si>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</si>
  <si>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</si>
  <si>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</si>
  <si>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</si>
  <si>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</si>
  <si>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</si>
  <si>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</si>
  <si>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</si>
  <si>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</si>
  <si>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</si>
  <si>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</si>
  <si>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</si>
  <si>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</si>
  <si>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</si>
  <si>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</si>
  <si>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</si>
  <si>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</si>
  <si>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</si>
  <si>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</si>
  <si>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</si>
  <si>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</si>
  <si>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</si>
  <si>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</si>
  <si>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</si>
  <si>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</si>
  <si>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</si>
  <si>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</si>
  <si>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</si>
  <si>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</si>
  <si>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</si>
  <si>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</si>
  <si>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</si>
  <si>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</si>
  <si>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</si>
  <si>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</si>
  <si>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</si>
  <si>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</si>
  <si>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</si>
  <si>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</si>
  <si>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</si>
  <si>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</si>
  <si>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</si>
  <si>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</si>
  <si>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</si>
  <si>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</si>
  <si>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</si>
  <si>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</si>
  <si>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</si>
  <si>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</si>
  <si>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</si>
  <si>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</si>
  <si>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</si>
  <si>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</si>
  <si>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</si>
  <si>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</si>
  <si>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</si>
  <si>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</si>
  <si>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</si>
  <si>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</si>
  <si>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</si>
  <si>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</si>
  <si>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</si>
  <si>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</si>
  <si>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</si>
  <si>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</si>
  <si>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</si>
  <si>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</si>
  <si>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</si>
  <si>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</si>
  <si>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</si>
  <si>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</si>
  <si>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</si>
  <si>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</si>
  <si>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</si>
  <si>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</si>
  <si>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</si>
  <si>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</si>
  <si>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</si>
  <si>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</si>
  <si>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</si>
  <si>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</si>
  <si>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</si>
  <si>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</si>
  <si>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</si>
  <si>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</si>
  <si>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</si>
  <si>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</si>
  <si>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</si>
  <si>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</si>
  <si>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</si>
  <si>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</si>
  <si>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</si>
  <si>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</si>
  <si>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</si>
  <si>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</si>
  <si>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</si>
  <si>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</si>
  <si>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</si>
  <si>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</si>
  <si>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</si>
  <si>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</si>
  <si>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</si>
  <si>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</si>
  <si>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</si>
  <si>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</si>
  <si>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</si>
  <si>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</si>
  <si>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</si>
  <si>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</si>
  <si>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</si>
  <si>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</si>
  <si>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</si>
  <si>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</si>
  <si>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</si>
  <si>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</si>
  <si>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</si>
  <si>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</si>
  <si>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</si>
  <si>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</si>
  <si>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</si>
  <si>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</si>
  <si>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</si>
  <si>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</si>
  <si>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</si>
  <si>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</si>
  <si>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</si>
  <si>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</si>
  <si>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</si>
  <si>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</si>
  <si>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</si>
  <si>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</si>
  <si>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</si>
  <si>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</si>
  <si>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</si>
  <si>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</si>
  <si>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</si>
  <si>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</si>
  <si>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</si>
  <si>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</si>
  <si>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</si>
  <si>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</si>
  <si>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</si>
  <si>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</si>
  <si>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</si>
  <si>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</si>
  <si>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</si>
  <si>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</si>
  <si>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</si>
  <si>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</si>
  <si>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</si>
  <si>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</si>
  <si>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</si>
  <si>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</si>
  <si>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</si>
  <si>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</si>
  <si>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</si>
  <si>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</si>
  <si>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</si>
  <si>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</si>
  <si>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</si>
  <si>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</si>
  <si>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</si>
  <si>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</si>
  <si>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</si>
  <si>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</si>
  <si>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</si>
  <si>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</si>
  <si>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</si>
  <si>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</si>
  <si>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</si>
  <si>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</si>
  <si>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</si>
  <si>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</si>
  <si>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</si>
  <si>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</si>
  <si>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</si>
  <si>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</si>
  <si>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</si>
  <si>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</si>
  <si>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</si>
  <si>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</si>
  <si>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</si>
  <si>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</si>
  <si>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</si>
  <si>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</si>
  <si>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</si>
  <si>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</si>
  <si>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</si>
  <si>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</si>
  <si>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</si>
  <si>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</si>
  <si>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</si>
  <si>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</si>
  <si>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</si>
  <si>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</si>
  <si>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</si>
  <si>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</si>
  <si>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</si>
  <si>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</si>
  <si>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</si>
  <si>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</si>
  <si>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</si>
  <si>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</si>
  <si>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</si>
  <si>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</si>
  <si>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</si>
  <si>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</si>
  <si>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</si>
  <si>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</si>
  <si>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</si>
  <si>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</si>
  <si>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</si>
  <si>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</si>
  <si>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</si>
  <si>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</si>
  <si>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</si>
  <si>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</si>
  <si>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</si>
  <si>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</si>
  <si>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</si>
  <si>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</si>
  <si>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</si>
  <si>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</si>
  <si>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</si>
  <si>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</si>
  <si>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</si>
  <si>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</si>
  <si>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</si>
  <si>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</si>
  <si>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</si>
  <si>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</si>
  <si>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</si>
  <si>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</si>
  <si>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</si>
  <si>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</si>
  <si>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</si>
  <si>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</si>
  <si>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</si>
  <si>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</si>
  <si>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</si>
  <si>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</si>
  <si>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</si>
  <si>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</si>
  <si>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</si>
  <si>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</si>
  <si>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</si>
  <si>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</si>
  <si>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</si>
  <si>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</si>
  <si>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</si>
  <si>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</si>
  <si>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</si>
  <si>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</si>
  <si>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</si>
  <si>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</si>
  <si>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</si>
  <si>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</si>
  <si>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</si>
  <si>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</si>
  <si>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</si>
  <si>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</si>
  <si>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</si>
  <si>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</si>
  <si>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</si>
  <si>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</si>
  <si>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</si>
  <si>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</si>
  <si>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</si>
  <si>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</si>
  <si>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</si>
  <si>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</si>
  <si>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</si>
  <si>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</si>
  <si>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</si>
  <si>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</si>
  <si>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</si>
  <si>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</si>
  <si>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</si>
  <si>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</si>
  <si>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</si>
  <si>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</si>
  <si>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</si>
  <si>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</si>
  <si>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</si>
  <si>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</si>
  <si>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</si>
  <si>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</si>
  <si>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</si>
  <si>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</si>
  <si>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</si>
  <si>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</si>
  <si>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</si>
  <si>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</si>
  <si>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</si>
  <si>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</si>
  <si>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</si>
  <si>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</si>
  <si>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</si>
  <si>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</si>
  <si>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</si>
  <si>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</si>
  <si>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</si>
  <si>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</si>
  <si>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</si>
  <si>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</si>
  <si>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</si>
  <si>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</si>
  <si>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</si>
  <si>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</si>
  <si>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</si>
  <si>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</si>
  <si>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</si>
  <si>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</si>
  <si>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</si>
  <si>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</si>
  <si>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</si>
  <si>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</si>
  <si>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</si>
  <si>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</si>
  <si>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</si>
  <si>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</si>
  <si>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</si>
  <si>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</si>
  <si>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</si>
  <si>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</si>
  <si>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</si>
  <si>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</si>
  <si>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</si>
  <si>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</si>
  <si>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</si>
  <si>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</si>
  <si>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</si>
  <si>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</si>
  <si>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</si>
  <si>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</si>
  <si>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</si>
  <si>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</si>
  <si>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</si>
  <si>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</si>
  <si>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</si>
  <si>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</si>
  <si>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</si>
  <si>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</si>
  <si>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</si>
  <si>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</si>
  <si>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</si>
  <si>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</si>
  <si>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</si>
  <si>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</si>
  <si>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</si>
  <si>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</si>
  <si>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</si>
  <si>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</si>
  <si>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</si>
  <si>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</si>
  <si>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</si>
  <si>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</si>
  <si>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</si>
  <si>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</si>
  <si>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</si>
  <si>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</si>
  <si>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</si>
  <si>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</si>
  <si>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</si>
  <si>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</si>
  <si>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</si>
  <si>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</si>
  <si>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</si>
  <si>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</si>
  <si>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</si>
  <si>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</si>
  <si>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</si>
  <si>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</si>
  <si>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</si>
  <si>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</si>
  <si>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</si>
  <si>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</si>
  <si>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</si>
  <si>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</si>
  <si>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</si>
  <si>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</si>
  <si>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</si>
  <si>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</si>
  <si>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</si>
  <si>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</si>
  <si>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</si>
  <si>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</si>
  <si>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</si>
  <si>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</si>
  <si>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</si>
  <si>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</si>
  <si>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</si>
  <si>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</si>
  <si>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</si>
  <si>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</si>
  <si>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</si>
  <si>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</si>
  <si>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</si>
  <si>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</si>
  <si>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</si>
  <si>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</si>
  <si>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</si>
  <si>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</si>
  <si>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</si>
  <si>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</si>
  <si>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</si>
  <si>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</si>
  <si>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</si>
  <si>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</si>
  <si>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</si>
  <si>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</si>
  <si>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</si>
  <si>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</si>
  <si>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</si>
  <si>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</si>
  <si>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</si>
  <si>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</si>
  <si>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</si>
  <si>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</si>
  <si>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</si>
  <si>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</si>
  <si>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</si>
  <si>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</si>
  <si>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</si>
  <si>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</si>
  <si>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</si>
  <si>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</si>
  <si>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</si>
  <si>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</si>
  <si>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</si>
  <si>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</si>
  <si>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</si>
  <si>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</si>
  <si>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</si>
  <si>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</si>
  <si>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</si>
  <si>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</si>
  <si>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</si>
  <si>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</si>
  <si>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</si>
  <si>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</si>
  <si>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</si>
  <si>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</si>
  <si>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</si>
  <si>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</si>
  <si>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</si>
  <si>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</si>
  <si>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</si>
  <si>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</si>
  <si>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</si>
  <si>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</si>
  <si>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</si>
  <si>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</si>
  <si>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</si>
  <si>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</si>
  <si>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</si>
  <si>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</si>
  <si>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</si>
  <si>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</si>
  <si>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</si>
  <si>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</si>
  <si>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</si>
  <si>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</si>
  <si>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</si>
  <si>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</si>
  <si>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</si>
  <si>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</si>
  <si>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</si>
  <si>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</si>
  <si>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</si>
  <si>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</si>
  <si>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</si>
  <si>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</si>
  <si>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</si>
  <si>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</si>
  <si>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</si>
  <si>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</si>
  <si>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</si>
  <si>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</si>
  <si>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</si>
  <si>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</si>
  <si>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</si>
  <si>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</si>
  <si>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</si>
  <si>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</si>
  <si>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</si>
  <si>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</si>
  <si>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</si>
  <si>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</si>
  <si>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</si>
  <si>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</si>
  <si>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</si>
  <si>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</si>
  <si>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</si>
  <si>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</si>
  <si>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</si>
  <si>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</si>
  <si>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</si>
  <si>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</si>
  <si>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</si>
  <si>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</si>
  <si>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</si>
  <si>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</si>
  <si>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</si>
  <si>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</si>
  <si>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</si>
  <si>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</si>
  <si>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</si>
  <si>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</si>
  <si>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</si>
  <si>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</si>
  <si>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</si>
  <si>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</si>
  <si>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</si>
  <si>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</si>
  <si>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</si>
  <si>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</si>
  <si>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</si>
  <si>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</si>
  <si>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</si>
  <si>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</si>
  <si>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</si>
  <si>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</si>
  <si>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</si>
  <si>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</si>
  <si>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</si>
  <si>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</si>
  <si>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</si>
  <si>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</si>
  <si>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</si>
  <si>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</si>
  <si>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</si>
  <si>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</si>
  <si>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</si>
  <si>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</si>
  <si>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</si>
  <si>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</si>
  <si>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</si>
  <si>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</si>
  <si>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</si>
  <si>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</si>
  <si>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</si>
  <si>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</si>
  <si>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</si>
  <si>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</si>
  <si>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</si>
  <si>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</si>
  <si>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</si>
  <si>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</si>
  <si>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</si>
  <si>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</si>
  <si>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</si>
  <si>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</si>
  <si>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</si>
  <si>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</si>
  <si>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</si>
  <si>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</si>
  <si>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</si>
  <si>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</si>
  <si>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</si>
  <si>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</si>
  <si>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</si>
  <si>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</si>
  <si>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</si>
  <si>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</si>
  <si>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</si>
  <si>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</si>
  <si>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</si>
  <si>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</si>
  <si>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</si>
  <si>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</si>
  <si>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</si>
  <si>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</si>
  <si>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</si>
  <si>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</si>
  <si>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</si>
  <si>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</si>
  <si>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</si>
  <si>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</si>
  <si>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</si>
  <si>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</si>
  <si>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</si>
  <si>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</si>
  <si>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</si>
  <si>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</si>
  <si>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</si>
  <si>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</si>
  <si>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</si>
  <si>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</si>
  <si>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</si>
  <si>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</si>
  <si>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</si>
  <si>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</si>
  <si>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</si>
  <si>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</si>
  <si>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</si>
  <si>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</si>
  <si>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</si>
  <si>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</si>
  <si>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</si>
  <si>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</si>
  <si>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</si>
  <si>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</si>
  <si>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</si>
  <si>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</si>
  <si>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</si>
  <si>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</si>
  <si>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</si>
  <si>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</si>
  <si>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</si>
  <si>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</si>
  <si>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</si>
  <si>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</si>
  <si>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</si>
  <si>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</si>
  <si>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</si>
  <si>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</si>
  <si>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</si>
  <si>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</si>
  <si>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</si>
  <si>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</si>
  <si>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</si>
  <si>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</si>
  <si>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</si>
  <si>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</si>
  <si>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</si>
  <si>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</si>
  <si>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</si>
  <si>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</si>
  <si>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</si>
  <si>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</si>
  <si>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</si>
  <si>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</si>
  <si>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</si>
  <si>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</si>
  <si>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</si>
  <si>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</si>
  <si>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</si>
  <si>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</si>
  <si>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</si>
  <si>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</si>
  <si>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</si>
  <si>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</si>
  <si>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</si>
  <si>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</si>
  <si>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</si>
  <si>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</si>
  <si>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</si>
  <si>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</si>
  <si>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</si>
  <si>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</si>
  <si>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</si>
  <si>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</si>
  <si>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</si>
  <si>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</si>
  <si>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</si>
  <si>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</si>
  <si>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</si>
  <si>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</si>
  <si>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</si>
  <si>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</si>
  <si>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</si>
  <si>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</si>
  <si>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</si>
  <si>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</si>
  <si>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</si>
  <si>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</si>
  <si>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</si>
  <si>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</si>
  <si>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</si>
  <si>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</si>
  <si>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</si>
  <si>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</si>
  <si>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</si>
  <si>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</si>
  <si>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</si>
  <si>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</si>
  <si>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</si>
  <si>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</si>
  <si>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</si>
  <si>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</si>
  <si>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</si>
  <si>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</si>
  <si>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</si>
  <si>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</si>
  <si>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</si>
  <si>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</si>
  <si>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</si>
  <si>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</si>
  <si>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</si>
  <si>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</si>
  <si>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</si>
  <si>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</si>
  <si>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</si>
  <si>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</si>
  <si>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</si>
  <si>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</si>
  <si>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</si>
  <si>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</si>
  <si>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</si>
  <si>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</si>
  <si>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</si>
  <si>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</si>
  <si>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</si>
  <si>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</si>
  <si>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</si>
  <si>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</si>
  <si>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</si>
  <si>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</si>
  <si>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</si>
  <si>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</si>
  <si>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</si>
  <si>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</si>
  <si>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</si>
  <si>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</si>
  <si>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</si>
  <si>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</si>
  <si>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</si>
  <si>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</si>
  <si>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</si>
  <si>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</si>
  <si>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</si>
  <si>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</si>
  <si>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</si>
  <si>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</si>
  <si>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</si>
  <si>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</si>
  <si>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</si>
  <si>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</si>
  <si>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</si>
  <si>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</si>
  <si>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</si>
  <si>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</si>
  <si>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</si>
  <si>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</si>
  <si>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</si>
  <si>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</si>
  <si>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</si>
  <si>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</si>
  <si>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</si>
  <si>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</si>
  <si>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</si>
  <si>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</si>
  <si>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</si>
  <si>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</si>
  <si>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</si>
  <si>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</si>
  <si>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</si>
  <si>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</si>
  <si>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</si>
  <si>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</si>
  <si>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</si>
  <si>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</si>
  <si>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</si>
  <si>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</si>
  <si>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</si>
  <si>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</si>
  <si>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</si>
  <si>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</si>
  <si>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</si>
  <si>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</si>
  <si>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</si>
  <si>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</si>
  <si>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</si>
  <si>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</si>
  <si>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</si>
  <si>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</si>
  <si>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</si>
  <si>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</si>
  <si>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</si>
  <si>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</si>
  <si>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</si>
  <si>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</si>
  <si>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</si>
  <si>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</si>
  <si>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</si>
  <si>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</si>
  <si>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</si>
  <si>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</si>
  <si>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</si>
  <si>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</si>
  <si>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</si>
  <si>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</si>
  <si>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</si>
  <si>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</si>
  <si>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</si>
  <si>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</si>
  <si>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</si>
  <si>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</si>
  <si>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</si>
  <si>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</si>
  <si>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</si>
  <si>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</si>
  <si>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</si>
  <si>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</si>
  <si>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</si>
  <si>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</si>
  <si>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</si>
  <si>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</si>
  <si>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</si>
  <si>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</si>
  <si>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</si>
  <si>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</si>
  <si>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</si>
  <si>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</si>
  <si>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</si>
  <si>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</si>
  <si>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</si>
  <si>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</si>
  <si>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</si>
  <si>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</si>
  <si>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</si>
  <si>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</si>
  <si>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</si>
  <si>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</si>
  <si>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</si>
  <si>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</si>
  <si>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</si>
  <si>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</si>
  <si>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</si>
  <si>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</si>
  <si>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</si>
  <si>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</si>
  <si>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</si>
  <si>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</si>
  <si>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</si>
  <si>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</si>
  <si>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</si>
  <si>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</si>
  <si>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</si>
  <si>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</si>
  <si>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</si>
  <si>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</si>
  <si>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</si>
  <si>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</si>
  <si>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</si>
  <si>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</si>
  <si>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</si>
  <si>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</si>
  <si>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</si>
  <si>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</si>
  <si>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</si>
  <si>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</si>
  <si>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</si>
  <si>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</si>
  <si>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</si>
  <si>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</si>
  <si>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</si>
  <si>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</si>
  <si>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</si>
  <si>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</si>
  <si>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</si>
  <si>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</si>
  <si>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</si>
  <si>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</si>
  <si>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</si>
  <si>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</si>
  <si>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</si>
  <si>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</si>
  <si>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</si>
  <si>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</si>
  <si>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</si>
  <si>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</si>
  <si>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</si>
  <si>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</si>
  <si>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</si>
  <si>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</si>
  <si>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</si>
  <si>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</si>
  <si>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</si>
  <si>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</si>
  <si>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</si>
  <si>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</si>
  <si>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</si>
  <si>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</si>
  <si>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</si>
  <si>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</si>
  <si>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</si>
  <si>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</si>
  <si>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</si>
  <si>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</si>
  <si>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</si>
  <si>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</si>
  <si>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</si>
  <si>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</si>
  <si>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</si>
  <si>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</si>
  <si>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</si>
  <si>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</si>
  <si>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</si>
  <si>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</si>
  <si>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</si>
  <si>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</si>
  <si>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</si>
  <si>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</si>
  <si>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</si>
  <si>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</si>
  <si>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</si>
  <si>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</si>
  <si>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</si>
  <si>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</si>
  <si>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</si>
  <si>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</si>
  <si>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</si>
  <si>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</si>
  <si>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</si>
  <si>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</si>
  <si>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</si>
  <si>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</si>
  <si>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</si>
  <si>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</si>
  <si>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</si>
  <si>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</si>
  <si>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</si>
  <si>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</si>
  <si>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</si>
  <si>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</si>
  <si>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</si>
  <si>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</si>
  <si>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</si>
  <si>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</si>
  <si>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</si>
  <si>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</si>
  <si>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</si>
  <si>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</si>
  <si>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</si>
  <si>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</si>
  <si>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</si>
  <si>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</si>
  <si>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</si>
  <si>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</si>
  <si>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</si>
  <si>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</si>
  <si>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</si>
  <si>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</si>
  <si>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</si>
  <si>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</si>
  <si>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</si>
  <si>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</si>
  <si>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</si>
  <si>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</si>
  <si>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</si>
  <si>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</si>
  <si>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</si>
  <si>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</si>
  <si>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</si>
  <si>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</si>
  <si>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</si>
  <si>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</si>
  <si>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</si>
  <si>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</si>
  <si>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</si>
  <si>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</si>
  <si>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</si>
  <si>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</si>
  <si>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</si>
  <si>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</si>
  <si>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</si>
  <si>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</si>
  <si>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</si>
  <si>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</si>
  <si>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</si>
  <si>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</si>
  <si>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</si>
  <si>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</si>
  <si>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</si>
  <si>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</si>
  <si>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</si>
  <si>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</si>
  <si>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</si>
  <si>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</si>
  <si>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</si>
  <si>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</si>
  <si>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</si>
  <si>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</si>
  <si>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</si>
  <si>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</si>
  <si>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</si>
  <si>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</si>
  <si>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</si>
  <si>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</si>
  <si>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</si>
  <si>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</si>
  <si>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</si>
  <si>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</si>
  <si>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</si>
  <si>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</si>
  <si>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</si>
  <si>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</si>
  <si>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</si>
  <si>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</si>
  <si>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</si>
  <si>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</si>
  <si>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</si>
  <si>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</si>
  <si>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</si>
  <si>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</si>
  <si>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</si>
  <si>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</si>
  <si>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</si>
  <si>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</si>
  <si>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</si>
  <si>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</si>
  <si>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</si>
  <si>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</si>
  <si>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</si>
  <si>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</si>
  <si>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</si>
  <si>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</si>
  <si>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</si>
  <si>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</si>
  <si>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</si>
  <si>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</si>
  <si>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</si>
  <si>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</si>
  <si>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</si>
  <si>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</si>
  <si>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</si>
  <si>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</si>
  <si>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</si>
  <si>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</si>
  <si>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</si>
  <si>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</si>
  <si>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</si>
  <si>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</si>
  <si>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</si>
  <si>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</si>
  <si>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</si>
  <si>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</si>
  <si>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</si>
  <si>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</si>
  <si>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</si>
  <si>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</si>
  <si>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</si>
  <si>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</si>
  <si>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</si>
  <si>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</si>
  <si>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</si>
  <si>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</si>
  <si>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</si>
  <si>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</si>
  <si>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</si>
  <si>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</si>
  <si>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</si>
  <si>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</si>
  <si>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</si>
  <si>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</si>
  <si>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</si>
  <si>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</si>
  <si>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</si>
  <si>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</si>
  <si>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</si>
  <si>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</si>
  <si>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</si>
  <si>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</si>
  <si>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</si>
  <si>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</si>
  <si>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</si>
  <si>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</si>
  <si>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</si>
  <si>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</si>
  <si>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</si>
  <si>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</si>
  <si>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</si>
  <si>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</si>
  <si>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</si>
  <si>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</si>
  <si>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</si>
  <si>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</si>
  <si>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</si>
  <si>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</si>
  <si>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</si>
  <si>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</si>
  <si>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</si>
  <si>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</si>
  <si>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</si>
  <si>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</si>
  <si>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</si>
  <si>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</si>
  <si>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</si>
  <si>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</si>
  <si>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</si>
  <si>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</si>
  <si>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</si>
  <si>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</si>
  <si>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</si>
  <si>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</si>
  <si>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</si>
  <si>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</si>
  <si>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</si>
  <si>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</si>
  <si>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</si>
  <si>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</si>
  <si>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</si>
  <si>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</si>
  <si>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</si>
  <si>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</si>
  <si>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</si>
  <si>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</si>
  <si>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</si>
  <si>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</si>
  <si>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</si>
  <si>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</si>
  <si>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</si>
  <si>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</si>
  <si>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</si>
  <si>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</si>
  <si>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</si>
  <si>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</si>
  <si>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</si>
  <si>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</si>
  <si>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</si>
  <si>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</si>
  <si>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</si>
  <si>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</si>
  <si>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</si>
  <si>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</si>
  <si>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</si>
  <si>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</si>
  <si>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</si>
  <si>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</si>
  <si>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</si>
  <si>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</si>
  <si>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</si>
  <si>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</si>
  <si>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</si>
  <si>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</si>
  <si>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</si>
  <si>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</si>
  <si>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</si>
  <si>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</si>
  <si>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</si>
  <si>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</si>
  <si>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</si>
  <si>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</si>
  <si>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</si>
  <si>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</si>
  <si>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</si>
  <si>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</si>
  <si>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</si>
  <si>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</si>
  <si>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</si>
  <si>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</si>
  <si>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</si>
  <si>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</si>
  <si>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</si>
  <si>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</si>
  <si>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</si>
  <si>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</si>
  <si>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</si>
  <si>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</si>
  <si>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</si>
  <si>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</si>
  <si>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</si>
  <si>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</si>
  <si>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</si>
  <si>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</si>
  <si>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</si>
  <si>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</si>
  <si>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</si>
  <si>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</si>
  <si>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</si>
  <si>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</si>
  <si>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</si>
  <si>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</si>
  <si>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</si>
  <si>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</si>
  <si>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</si>
  <si>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</si>
  <si>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</si>
  <si>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</si>
  <si>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</si>
  <si>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</si>
  <si>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</si>
  <si>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</si>
  <si>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</si>
  <si>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</si>
  <si>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</si>
  <si>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</si>
  <si>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</si>
  <si>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</si>
  <si>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</si>
  <si>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</si>
  <si>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</si>
  <si>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</si>
  <si>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</si>
  <si>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</si>
  <si>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</si>
  <si>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</si>
  <si>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</si>
  <si>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</si>
  <si>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</si>
  <si>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</si>
  <si>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</si>
  <si>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</si>
  <si>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</si>
  <si>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</si>
  <si>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</si>
  <si>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</si>
  <si>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</si>
  <si>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</si>
  <si>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</si>
  <si>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</si>
  <si>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</si>
  <si>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</si>
  <si>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</si>
  <si>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</si>
  <si>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</si>
  <si>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</si>
  <si>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</si>
  <si>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</si>
  <si>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</si>
  <si>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</si>
  <si>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</si>
  <si>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</si>
  <si>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</si>
  <si>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</si>
  <si>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</si>
  <si>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</si>
  <si>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</si>
  <si>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</si>
  <si>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</si>
  <si>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</si>
  <si>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</si>
  <si>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</si>
  <si>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</si>
  <si>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</si>
  <si>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</si>
  <si>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</si>
  <si>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</si>
  <si>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</si>
  <si>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</si>
  <si>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</si>
  <si>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</si>
  <si>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</si>
  <si>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</si>
  <si>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</si>
  <si>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</si>
  <si>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</si>
  <si>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</si>
  <si>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</si>
  <si>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</si>
  <si>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</si>
  <si>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</si>
  <si>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</si>
  <si>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</si>
  <si>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</si>
  <si>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</si>
  <si>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</si>
  <si>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</si>
  <si>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</si>
  <si>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</si>
  <si>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</si>
  <si>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</si>
  <si>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</si>
  <si>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</si>
  <si>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</si>
  <si>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</si>
  <si>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</si>
  <si>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</si>
  <si>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</si>
  <si>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</si>
  <si>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</si>
  <si>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</si>
  <si>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</si>
  <si>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</si>
  <si>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</si>
  <si>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</si>
  <si>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</si>
  <si>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</si>
  <si>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</si>
  <si>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</si>
  <si>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</si>
  <si>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</si>
  <si>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</si>
  <si>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</si>
  <si>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</si>
  <si>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</si>
  <si>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</si>
  <si>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</si>
  <si>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</si>
  <si>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</si>
  <si>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</si>
  <si>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</si>
  <si>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</si>
  <si>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</si>
  <si>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</si>
  <si>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</si>
  <si>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</si>
  <si>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</si>
  <si>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</si>
  <si>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</si>
  <si>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</si>
  <si>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</si>
  <si>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</si>
  <si>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</si>
  <si>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</si>
  <si>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</si>
  <si>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</si>
  <si>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</si>
  <si>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</si>
  <si>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</si>
  <si>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</si>
  <si>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</si>
  <si>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</si>
  <si>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</si>
  <si>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</si>
  <si>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</si>
  <si>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</si>
  <si>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</si>
  <si>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</si>
  <si>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</si>
  <si>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</si>
  <si>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</si>
  <si>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</si>
  <si>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</si>
  <si>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</si>
  <si>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</si>
  <si>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</si>
  <si>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</si>
  <si>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</si>
  <si>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</si>
  <si>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</si>
  <si>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</si>
  <si>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</si>
  <si>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</si>
  <si>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</si>
  <si>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</si>
  <si>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</si>
  <si>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</si>
  <si>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</si>
  <si>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</si>
  <si>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</si>
  <si>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</si>
  <si>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</si>
  <si>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</si>
  <si>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</si>
  <si>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</si>
  <si>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</si>
  <si>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</si>
  <si>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</si>
  <si>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</si>
  <si>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</si>
  <si>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</si>
  <si>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</si>
  <si>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</si>
  <si>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</si>
  <si>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</si>
  <si>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</si>
  <si>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</si>
  <si>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</si>
  <si>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</si>
  <si>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</si>
  <si>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</si>
  <si>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</si>
  <si>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</si>
  <si>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</si>
  <si>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</si>
  <si>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</si>
  <si>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</si>
  <si>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</si>
  <si>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</si>
  <si>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</si>
  <si>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</si>
  <si>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</si>
  <si>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</si>
  <si>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</si>
  <si>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</si>
  <si>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</si>
  <si>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</si>
  <si>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</si>
  <si>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</si>
  <si>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</si>
  <si>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</si>
  <si>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</si>
  <si>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</si>
  <si>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</si>
  <si>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</si>
  <si>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</si>
  <si>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</si>
  <si>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</si>
  <si>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</si>
  <si>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</si>
  <si>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</si>
  <si>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</si>
  <si>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</si>
  <si>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</si>
  <si>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</si>
  <si>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</si>
  <si>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</si>
  <si>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</si>
  <si>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</si>
  <si>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</si>
  <si>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</si>
  <si>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</si>
  <si>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</si>
  <si>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</si>
  <si>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</si>
  <si>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</si>
  <si>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</si>
  <si>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</si>
  <si>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</si>
  <si>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</si>
  <si>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</si>
  <si>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</si>
  <si>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</si>
  <si>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</si>
  <si>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</si>
  <si>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</si>
  <si>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</si>
  <si>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</si>
  <si>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</si>
  <si>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</si>
  <si>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</si>
  <si>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</si>
  <si>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</si>
  <si>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</si>
  <si>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</si>
  <si>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</si>
  <si>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</si>
  <si>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</si>
  <si>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</si>
  <si>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</si>
  <si>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</si>
  <si>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</si>
  <si>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</si>
  <si>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</si>
  <si>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</si>
  <si>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</si>
  <si>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</si>
  <si>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</si>
  <si>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</si>
  <si>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</si>
  <si>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</si>
  <si>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</si>
  <si>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</si>
  <si>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</si>
  <si>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</si>
  <si>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</si>
  <si>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</si>
  <si>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</si>
  <si>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</si>
  <si>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</si>
  <si>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</si>
  <si>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</si>
  <si>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</si>
  <si>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</si>
  <si>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</si>
  <si>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</si>
  <si>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</si>
  <si>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</si>
  <si>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</si>
  <si>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</si>
  <si>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</si>
  <si>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</si>
  <si>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</si>
  <si>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</si>
  <si>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</si>
  <si>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</si>
  <si>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</si>
  <si>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</si>
  <si>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</si>
  <si>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</si>
  <si>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</si>
  <si>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</si>
  <si>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</si>
  <si>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</si>
  <si>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</si>
  <si>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</si>
  <si>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</si>
  <si>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</si>
  <si>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</si>
  <si>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</si>
  <si>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</si>
  <si>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</si>
  <si>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</si>
  <si>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</si>
  <si>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</si>
  <si>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</si>
  <si>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</si>
  <si>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</si>
  <si>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</si>
  <si>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</si>
  <si>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</si>
  <si>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</si>
  <si>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</si>
  <si>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</si>
  <si>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</si>
  <si>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</si>
  <si>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</si>
  <si>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</si>
  <si>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</si>
  <si>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</si>
  <si>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</si>
  <si>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</si>
  <si>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</si>
  <si>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</si>
  <si>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</si>
  <si>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</si>
  <si>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</si>
  <si>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</si>
  <si>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</si>
  <si>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</si>
  <si>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</si>
  <si>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</si>
  <si>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</si>
  <si>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</si>
  <si>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</si>
  <si>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</si>
  <si>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</si>
  <si>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</si>
  <si>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</si>
  <si>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</si>
  <si>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</si>
  <si>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</si>
  <si>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</si>
  <si>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</si>
  <si>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</si>
  <si>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</si>
  <si>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</si>
  <si>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</si>
  <si>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</si>
  <si>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</si>
  <si>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</si>
  <si>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</si>
  <si>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</si>
  <si>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</si>
  <si>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</si>
  <si>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</si>
  <si>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</si>
  <si>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</si>
  <si>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</si>
  <si>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</si>
  <si>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</si>
  <si>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</si>
  <si>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</si>
  <si>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</si>
  <si>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</si>
  <si>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</si>
  <si>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</si>
  <si>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</si>
  <si>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</si>
  <si>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</si>
  <si>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</si>
  <si>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</si>
  <si>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</si>
  <si>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</si>
  <si>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</si>
  <si>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</si>
  <si>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</si>
  <si>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</si>
  <si>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</si>
  <si>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</si>
  <si>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</si>
  <si>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</si>
  <si>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</si>
  <si>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</si>
  <si>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</si>
  <si>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</si>
  <si>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</si>
  <si>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</si>
  <si>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</si>
  <si>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</si>
  <si>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</si>
  <si>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</si>
  <si>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</si>
  <si>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</si>
  <si>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</si>
  <si>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</si>
  <si>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</si>
  <si>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</si>
  <si>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</si>
  <si>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</si>
  <si>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</si>
  <si>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</si>
  <si>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</si>
  <si>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</si>
  <si>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</si>
  <si>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</si>
  <si>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</si>
  <si>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</si>
  <si>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</si>
  <si>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</si>
  <si>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</si>
  <si>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</si>
  <si>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</si>
  <si>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</si>
  <si>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</si>
  <si>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</si>
  <si>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</si>
  <si>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</si>
  <si>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</si>
  <si>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</si>
  <si>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</si>
  <si>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</si>
  <si>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</si>
  <si>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</si>
  <si>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</si>
  <si>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</si>
  <si>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</si>
  <si>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</si>
  <si>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</si>
  <si>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</si>
  <si>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</si>
  <si>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</si>
  <si>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</si>
  <si>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</si>
  <si>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</si>
  <si>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</si>
  <si>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</si>
  <si>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</si>
  <si>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</si>
  <si>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</si>
  <si>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</si>
  <si>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</si>
  <si>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</si>
  <si>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</si>
  <si>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</si>
  <si>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</si>
  <si>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</si>
  <si>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</si>
  <si>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</si>
  <si>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</si>
  <si>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</si>
  <si>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</si>
  <si>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</si>
  <si>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</si>
  <si>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</si>
  <si>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</si>
  <si>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</si>
  <si>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</si>
  <si>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</si>
  <si>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</si>
  <si>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</si>
  <si>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</si>
  <si>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</si>
  <si>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</si>
  <si>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</si>
  <si>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</si>
  <si>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</si>
  <si>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</si>
  <si>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</si>
  <si>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</si>
  <si>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</si>
  <si>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</si>
  <si>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</si>
  <si>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</si>
  <si>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</si>
  <si>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</si>
  <si>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</si>
  <si>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</si>
  <si>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</si>
  <si>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</si>
  <si>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</si>
  <si>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</si>
  <si>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</si>
  <si>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</si>
  <si>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</si>
  <si>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</si>
  <si>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</si>
  <si>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</si>
  <si>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</si>
  <si>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</si>
  <si>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</si>
  <si>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</si>
  <si>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</si>
  <si>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</si>
  <si>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</si>
  <si>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</si>
  <si>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</si>
  <si>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</si>
  <si>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</si>
  <si>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</si>
  <si>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</si>
  <si>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</si>
  <si>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</si>
  <si>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</si>
  <si>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</si>
  <si>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</si>
  <si>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</si>
  <si>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</si>
  <si>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</si>
  <si>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</si>
  <si>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</si>
  <si>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</si>
  <si>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</si>
  <si>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</si>
  <si>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</si>
  <si>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</si>
  <si>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</si>
  <si>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</si>
  <si>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</si>
  <si>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</si>
  <si>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</si>
  <si>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</si>
  <si>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</si>
  <si>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</si>
  <si>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</si>
  <si>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</si>
  <si>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</si>
  <si>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</si>
  <si>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</si>
  <si>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</si>
  <si>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</si>
  <si>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</si>
  <si>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</si>
  <si>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</si>
  <si>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</si>
  <si>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</si>
  <si>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</si>
  <si>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</si>
  <si>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</si>
  <si>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</si>
  <si>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</si>
  <si>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</si>
  <si>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</si>
  <si>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</si>
  <si>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</si>
  <si>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</si>
  <si>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</si>
  <si>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</si>
  <si>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</si>
  <si>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</si>
  <si>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</si>
  <si>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</si>
  <si>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</si>
  <si>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</si>
  <si>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</si>
  <si>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</si>
  <si>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</si>
  <si>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</si>
  <si>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</si>
  <si>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</si>
  <si>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</si>
  <si>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</si>
  <si>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</si>
  <si>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</si>
  <si>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</si>
  <si>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</si>
  <si>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</si>
  <si>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</si>
  <si>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</si>
  <si>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</si>
  <si>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</si>
  <si>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</si>
  <si>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</si>
  <si>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</si>
  <si>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</si>
  <si>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</si>
  <si>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</si>
  <si>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</si>
  <si>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</si>
  <si>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</si>
  <si>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</si>
  <si>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</si>
  <si>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</si>
  <si>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</si>
  <si>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</si>
  <si>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</si>
  <si>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</si>
  <si>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</si>
  <si>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</si>
  <si>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</si>
  <si>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</si>
  <si>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</si>
  <si>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</si>
  <si>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</si>
  <si>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</si>
  <si>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</si>
  <si>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</si>
  <si>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</si>
  <si>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</si>
  <si>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</si>
  <si>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</si>
  <si>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</si>
  <si>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</si>
  <si>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</si>
  <si>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</si>
  <si>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</si>
  <si>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</si>
  <si>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</si>
  <si>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</si>
  <si>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</si>
  <si>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</si>
  <si>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</si>
  <si>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</si>
  <si>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</si>
  <si>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</si>
  <si>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</si>
  <si>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</si>
  <si>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</si>
  <si>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</si>
  <si>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</si>
  <si>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</si>
  <si>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</si>
  <si>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</si>
  <si>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</si>
  <si>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</si>
  <si>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</si>
  <si>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</si>
  <si>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</si>
  <si>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</si>
  <si>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</si>
  <si>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</si>
  <si>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</si>
  <si>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</si>
  <si>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</si>
  <si>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</si>
  <si>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</si>
  <si>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</si>
  <si>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</si>
  <si>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</si>
  <si>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</si>
  <si>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</si>
  <si>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</si>
  <si>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</si>
  <si>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</si>
  <si>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</si>
  <si>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</si>
  <si>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</si>
  <si>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</si>
  <si>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</si>
  <si>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</si>
  <si>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</si>
  <si>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</si>
  <si>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</si>
  <si>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</si>
  <si>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</si>
  <si>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</si>
  <si>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</si>
  <si>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</si>
  <si>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</si>
  <si>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</si>
  <si>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</si>
  <si>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</si>
  <si>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</si>
  <si>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</si>
  <si>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</si>
  <si>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</si>
  <si>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</si>
  <si>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</si>
  <si>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</si>
  <si>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</si>
  <si>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</si>
  <si>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</si>
  <si>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</si>
  <si>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</si>
  <si>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</si>
  <si>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</si>
  <si>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</si>
  <si>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</si>
  <si>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</si>
  <si>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</si>
  <si>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</si>
  <si>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</si>
  <si>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</si>
  <si>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</si>
  <si>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</si>
  <si>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</si>
  <si>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</si>
  <si>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</si>
  <si>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</si>
  <si>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</si>
  <si>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</si>
  <si>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</si>
  <si>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</si>
  <si>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</si>
  <si>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</si>
  <si>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</si>
  <si>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</si>
  <si>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</si>
  <si>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</si>
  <si>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</si>
  <si>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</si>
  <si>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</si>
  <si>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</si>
  <si>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</si>
  <si>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</si>
  <si>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</si>
  <si>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</si>
  <si>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</si>
  <si>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</si>
  <si>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</si>
  <si>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</si>
  <si>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</si>
  <si>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</si>
  <si>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</si>
  <si>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</si>
  <si>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</si>
  <si>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</si>
  <si>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</si>
  <si>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</si>
  <si>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</si>
  <si>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</si>
  <si>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</si>
  <si>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</si>
  <si>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</si>
  <si>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</si>
  <si>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</si>
  <si>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</si>
  <si>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</si>
  <si>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</si>
  <si>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</si>
  <si>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</si>
  <si>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</si>
  <si>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</si>
  <si>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</si>
  <si>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</si>
  <si>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</si>
  <si>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</si>
  <si>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</si>
  <si>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</si>
  <si>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</si>
  <si>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</si>
  <si>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</si>
  <si>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</si>
  <si>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</si>
  <si>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</si>
  <si>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</si>
  <si>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</si>
  <si>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</si>
  <si>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</si>
  <si>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</si>
  <si>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</si>
  <si>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</si>
  <si>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</si>
  <si>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</si>
  <si>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</si>
  <si>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</si>
  <si>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</si>
  <si>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</si>
  <si>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</si>
  <si>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</si>
  <si>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</si>
  <si>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</si>
  <si>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</si>
  <si>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</si>
  <si>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</si>
  <si>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</si>
  <si>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</si>
  <si>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</si>
  <si>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</si>
  <si>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</si>
  <si>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</si>
  <si>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</si>
  <si>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</si>
  <si>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</si>
  <si>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</si>
  <si>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</si>
  <si>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</si>
  <si>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</si>
  <si>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</si>
  <si>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</si>
  <si>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</si>
  <si>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</si>
  <si>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</si>
  <si>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</si>
  <si>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</si>
  <si>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</si>
  <si>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</si>
  <si>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</si>
  <si>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</si>
  <si>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</si>
  <si>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</si>
  <si>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</si>
  <si>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</si>
  <si>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</si>
  <si>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</si>
  <si>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</si>
  <si>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</si>
  <si>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</si>
  <si>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</si>
  <si>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</si>
  <si>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</si>
  <si>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</si>
  <si>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</si>
  <si>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</si>
  <si>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</si>
  <si>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</si>
  <si>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</si>
  <si>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</si>
  <si>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</si>
  <si>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</si>
  <si>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</si>
  <si>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</si>
  <si>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</si>
  <si>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</si>
  <si>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</si>
  <si>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</si>
  <si>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</si>
  <si>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</si>
  <si>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</si>
  <si>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</si>
  <si>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</si>
  <si>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</si>
  <si>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</si>
  <si>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</si>
  <si>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</si>
  <si>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</si>
  <si>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</si>
  <si>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</si>
  <si>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</si>
  <si>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</si>
  <si>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</si>
  <si>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</si>
  <si>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</si>
  <si>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</si>
  <si>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</si>
  <si>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</si>
  <si>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</si>
  <si>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</si>
  <si>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</si>
  <si>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</si>
  <si>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</si>
  <si>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</si>
  <si>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</si>
  <si>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</si>
  <si>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</si>
  <si>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</si>
  <si>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</si>
  <si>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</si>
  <si>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</si>
  <si>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</si>
  <si>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</si>
  <si>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</si>
  <si>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</si>
  <si>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</si>
  <si>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</si>
  <si>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</si>
  <si>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</si>
  <si>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</si>
  <si>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</si>
  <si>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</si>
  <si>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</si>
  <si>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</si>
  <si>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</si>
  <si>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</si>
  <si>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</si>
  <si>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</si>
  <si>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</si>
  <si>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</si>
  <si>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</si>
  <si>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</si>
  <si>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</si>
  <si>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</si>
  <si>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</si>
  <si>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</si>
  <si>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</si>
  <si>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</si>
  <si>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</si>
  <si>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</si>
  <si>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</si>
  <si>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</si>
  <si>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</si>
  <si>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</si>
  <si>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</si>
  <si>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</si>
  <si>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</si>
  <si>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</si>
  <si>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</si>
  <si>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</si>
  <si>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</si>
  <si>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</si>
  <si>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</si>
  <si>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</si>
  <si>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</si>
  <si>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</si>
  <si>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</si>
  <si>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</si>
  <si>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</si>
  <si>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</si>
  <si>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</si>
  <si>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</si>
  <si>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</si>
  <si>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</si>
  <si>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</si>
  <si>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</si>
  <si>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</si>
  <si>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</si>
  <si>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</si>
  <si>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</si>
  <si>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</si>
  <si>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</si>
  <si>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</si>
  <si>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</si>
  <si>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</si>
  <si>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</si>
  <si>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</si>
  <si>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</si>
  <si>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</si>
  <si>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</si>
  <si>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</si>
  <si>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</si>
  <si>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</si>
  <si>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</si>
  <si>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</si>
  <si>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</si>
  <si>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</si>
  <si>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</si>
  <si>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</si>
  <si>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</si>
  <si>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</si>
  <si>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</si>
  <si>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</si>
  <si>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</si>
  <si>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</si>
  <si>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</si>
  <si>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</si>
  <si>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</si>
  <si>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</si>
  <si>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</si>
  <si>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</si>
  <si>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</si>
  <si>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</si>
  <si>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</si>
  <si>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</si>
  <si>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</si>
  <si>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</si>
  <si>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</si>
  <si>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</si>
  <si>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</si>
  <si>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</si>
  <si>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</si>
  <si>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</si>
  <si>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</si>
  <si>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</si>
  <si>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</si>
  <si>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</si>
  <si>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</si>
  <si>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</si>
  <si>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</si>
  <si>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</si>
  <si>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</si>
  <si>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</si>
  <si>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</si>
  <si>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</si>
  <si>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</si>
  <si>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</si>
  <si>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</si>
  <si>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</si>
  <si>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</si>
  <si>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</si>
  <si>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</si>
  <si>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</si>
  <si>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</si>
  <si>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</si>
  <si>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</si>
  <si>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</si>
  <si>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</si>
  <si>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</si>
  <si>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</si>
  <si>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</si>
  <si>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</si>
  <si>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</si>
  <si>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</si>
  <si>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</si>
  <si>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</si>
  <si>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</si>
  <si>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</si>
  <si>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</si>
  <si>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</si>
  <si>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</si>
  <si>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</si>
  <si>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</si>
  <si>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</si>
  <si>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</si>
  <si>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</si>
  <si>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</si>
  <si>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</si>
  <si>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</si>
  <si>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</si>
  <si>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</si>
  <si>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</si>
  <si>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</si>
  <si>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</si>
  <si>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</si>
  <si>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</si>
  <si>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</si>
  <si>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</si>
  <si>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</si>
  <si>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</si>
  <si>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</si>
  <si>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</si>
  <si>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</si>
  <si>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</si>
  <si>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</si>
  <si>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</si>
  <si>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</si>
  <si>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</si>
  <si>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</si>
  <si>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</si>
  <si>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</si>
  <si>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</si>
  <si>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</si>
  <si>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</si>
  <si>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</si>
  <si>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</si>
  <si>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</si>
  <si>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</si>
  <si>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</si>
  <si>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</si>
  <si>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</si>
  <si>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</si>
  <si>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</si>
  <si>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</si>
  <si>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</si>
  <si>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</si>
  <si>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</si>
  <si>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</si>
  <si>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</si>
  <si>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</si>
  <si>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</si>
  <si>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</si>
  <si>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</si>
  <si>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</si>
  <si>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</si>
  <si>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</si>
  <si>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</si>
  <si>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</si>
  <si>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</si>
  <si>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</si>
  <si>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</si>
  <si>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</si>
  <si>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</si>
  <si>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</si>
  <si>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</si>
  <si>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</si>
  <si>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</si>
  <si>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</si>
  <si>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</si>
  <si>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</si>
  <si>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</si>
  <si>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</si>
  <si>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</si>
  <si>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</si>
  <si>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</si>
  <si>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</si>
  <si>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</si>
  <si>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</si>
  <si>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</si>
  <si>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</si>
  <si>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</si>
  <si>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</si>
  <si>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</si>
  <si>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</si>
  <si>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</si>
  <si>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</si>
  <si>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</si>
  <si>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</si>
  <si>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</si>
  <si>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</si>
  <si>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</si>
  <si>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</si>
  <si>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</si>
  <si>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</si>
  <si>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</si>
  <si>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</si>
  <si>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</si>
  <si>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</si>
  <si>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</si>
  <si>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</si>
  <si>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</si>
  <si>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</si>
  <si>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</si>
  <si>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</si>
  <si>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</si>
  <si>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</si>
  <si>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</si>
  <si>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</si>
  <si>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</si>
  <si>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</si>
  <si>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</si>
  <si>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</si>
  <si>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</si>
  <si>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</si>
  <si>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</si>
  <si>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</si>
  <si>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</si>
  <si>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</si>
  <si>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</si>
  <si>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</si>
  <si>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</si>
  <si>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</si>
  <si>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</si>
  <si>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</si>
  <si>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</si>
  <si>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</si>
  <si>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</si>
  <si>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</si>
  <si>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</si>
  <si>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</si>
  <si>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</si>
  <si>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</si>
  <si>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</si>
  <si>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</si>
  <si>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</si>
  <si>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</si>
  <si>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</si>
  <si>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</si>
  <si>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</si>
  <si>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</si>
  <si>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</si>
  <si>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</si>
  <si>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</si>
  <si>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</si>
  <si>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</si>
  <si>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</si>
  <si>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</si>
  <si>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</si>
  <si>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</si>
  <si>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</si>
  <si>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</si>
  <si>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</si>
  <si>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</si>
  <si>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</si>
  <si>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</si>
  <si>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</si>
  <si>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</si>
  <si>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</si>
  <si>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</si>
  <si>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</si>
  <si>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</si>
  <si>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</si>
  <si>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</si>
  <si>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</si>
  <si>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</si>
  <si>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</si>
  <si>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</si>
  <si>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</si>
  <si>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</si>
  <si>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</si>
  <si>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</si>
  <si>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</si>
  <si>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</si>
  <si>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</si>
  <si>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</si>
  <si>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</si>
  <si>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</si>
  <si>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</si>
  <si>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</si>
  <si>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</si>
  <si>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</si>
  <si>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</si>
  <si>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</si>
  <si>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</si>
  <si>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</si>
  <si>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</si>
  <si>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</si>
  <si>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</si>
  <si>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</si>
  <si>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</si>
  <si>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</si>
  <si>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</si>
  <si>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</si>
  <si>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</si>
  <si>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</si>
  <si>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</si>
  <si>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</si>
  <si>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</si>
  <si>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</si>
  <si>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</si>
  <si>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</si>
  <si>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</si>
  <si>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</si>
  <si>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</si>
  <si>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</si>
  <si>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</si>
  <si>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</si>
  <si>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</si>
  <si>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</si>
  <si>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</si>
  <si>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</si>
  <si>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</si>
  <si>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</si>
  <si>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</si>
  <si>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</si>
  <si>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</si>
  <si>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</si>
  <si>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</si>
  <si>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</si>
  <si>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</si>
  <si>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</si>
  <si>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</si>
  <si>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</si>
  <si>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</si>
  <si>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</si>
  <si>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</si>
  <si>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</si>
  <si>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</si>
  <si>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</si>
  <si>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</si>
  <si>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</si>
  <si>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</si>
  <si>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</si>
  <si>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</si>
  <si>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</si>
  <si>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</si>
  <si>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</si>
  <si>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</si>
  <si>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</si>
  <si>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</si>
  <si>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</si>
  <si>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</si>
  <si>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</si>
  <si>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</si>
  <si>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</si>
  <si>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</si>
  <si>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</si>
  <si>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</si>
  <si>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</si>
  <si>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</si>
  <si>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</si>
  <si>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</si>
  <si>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</si>
  <si>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</si>
  <si>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</si>
  <si>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</si>
  <si>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</si>
  <si>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</si>
  <si>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</si>
  <si>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</si>
  <si>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</si>
  <si>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</si>
  <si>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</si>
  <si>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</si>
  <si>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</si>
  <si>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</si>
  <si>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</si>
  <si>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</si>
  <si>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</si>
  <si>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</si>
  <si>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</si>
  <si>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</si>
  <si>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</si>
  <si>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</si>
  <si>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</si>
  <si>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</si>
  <si>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</si>
  <si>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</si>
  <si>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</si>
  <si>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</si>
  <si>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</si>
  <si>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</si>
  <si>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</si>
  <si>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</si>
  <si>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</si>
  <si>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</si>
  <si>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</si>
  <si>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</si>
  <si>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</si>
  <si>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</si>
  <si>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</si>
  <si>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</si>
  <si>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</si>
  <si>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</si>
  <si>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</si>
  <si>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</si>
  <si>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</si>
  <si>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</si>
  <si>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</si>
  <si>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</si>
  <si>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</si>
  <si>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</si>
  <si>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</si>
  <si>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</si>
  <si>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</si>
  <si>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</si>
  <si>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</si>
  <si>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</si>
  <si>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</si>
  <si>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</si>
  <si>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</si>
  <si>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</si>
  <si>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</si>
  <si>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</si>
  <si>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</si>
  <si>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</si>
  <si>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</si>
  <si>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</si>
  <si>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</si>
  <si>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</si>
  <si>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</si>
  <si>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</si>
  <si>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</si>
  <si>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</si>
  <si>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</si>
  <si>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</si>
  <si>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</si>
  <si>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</si>
  <si>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</si>
  <si>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</si>
  <si>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</si>
  <si>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</si>
  <si>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</si>
  <si>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</si>
  <si>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</si>
  <si>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</si>
  <si>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</si>
  <si>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</si>
  <si>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</si>
  <si>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</si>
  <si>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</si>
  <si>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</si>
  <si>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</si>
  <si>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</si>
  <si>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</si>
  <si>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</si>
  <si>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</si>
  <si>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</si>
  <si>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</si>
  <si>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</si>
  <si>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</si>
  <si>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</si>
  <si>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</si>
  <si>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</si>
  <si>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</si>
  <si>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</si>
  <si>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</si>
  <si>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</si>
  <si>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</si>
  <si>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</si>
  <si>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</si>
  <si>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</si>
  <si>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</si>
  <si>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</si>
  <si>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</si>
  <si>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</si>
  <si>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</si>
  <si>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</si>
  <si>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</si>
  <si>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</si>
  <si>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</si>
  <si>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</si>
  <si>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</si>
  <si>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</si>
  <si>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</si>
  <si>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</si>
  <si>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</si>
  <si>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</si>
  <si>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</si>
  <si>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</si>
  <si>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</si>
  <si>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</si>
  <si>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</si>
  <si>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</si>
  <si>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</si>
  <si>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</si>
  <si>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</si>
  <si>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</si>
  <si>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</si>
  <si>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</si>
  <si>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</si>
  <si>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</si>
  <si>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</si>
  <si>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</si>
  <si>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</si>
  <si>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</si>
  <si>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</si>
  <si>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</si>
  <si>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</si>
  <si>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</si>
  <si>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</si>
  <si>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</si>
  <si>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</si>
  <si>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</si>
  <si>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</si>
  <si>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</si>
  <si>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</si>
  <si>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</si>
  <si>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</si>
  <si>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</si>
  <si>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</si>
  <si>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</si>
  <si>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</si>
  <si>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</si>
  <si>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</si>
  <si>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</si>
  <si>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</si>
  <si>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</si>
  <si>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</si>
  <si>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</si>
  <si>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</si>
  <si>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</si>
  <si>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</si>
  <si>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</si>
  <si>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</si>
  <si>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</si>
  <si>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</si>
  <si>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</si>
  <si>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</si>
  <si>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</si>
  <si>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</si>
  <si>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</si>
  <si>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</si>
  <si>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</si>
  <si>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</si>
  <si>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</si>
  <si>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</si>
  <si>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</si>
  <si>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</si>
  <si>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</si>
  <si>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</si>
  <si>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</si>
  <si>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</si>
  <si>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</si>
  <si>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</si>
  <si>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</si>
  <si>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</si>
  <si>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</si>
  <si>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</si>
  <si>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</si>
  <si>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</si>
  <si>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</si>
  <si>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</si>
  <si>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</si>
  <si>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</si>
  <si>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</si>
  <si>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</si>
  <si>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</si>
  <si>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</si>
  <si>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</si>
  <si>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</si>
  <si>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</si>
  <si>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</si>
  <si>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</si>
  <si>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</si>
  <si>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</si>
  <si>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</si>
  <si>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</si>
  <si>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</si>
  <si>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</si>
  <si>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</si>
  <si>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</si>
  <si>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</si>
  <si>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</si>
  <si>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</si>
  <si>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</si>
  <si>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</si>
  <si>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</si>
  <si>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</si>
  <si>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</si>
  <si>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</si>
  <si>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</si>
  <si>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</si>
  <si>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</si>
  <si>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</si>
  <si>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</si>
  <si>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</si>
  <si>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</si>
  <si>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</si>
  <si>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</si>
  <si>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</si>
  <si>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</si>
  <si>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</si>
  <si>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</si>
  <si>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</si>
  <si>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</si>
  <si>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</si>
  <si>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</si>
  <si>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</si>
  <si>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</si>
  <si>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</si>
  <si>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</si>
  <si>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</si>
  <si>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</si>
  <si>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</si>
  <si>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</si>
  <si>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</si>
  <si>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</si>
  <si>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</si>
  <si>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</si>
  <si>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</si>
  <si>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</si>
  <si>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</si>
  <si>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</si>
  <si>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</si>
  <si>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</si>
  <si>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</si>
  <si>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</si>
  <si>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</si>
  <si>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</si>
  <si>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</si>
  <si>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</si>
  <si>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</si>
  <si>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</si>
  <si>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</si>
  <si>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</si>
  <si>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</si>
  <si>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</si>
  <si>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</si>
  <si>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</si>
  <si>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</si>
  <si>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</si>
  <si>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</si>
  <si>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</si>
  <si>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</si>
  <si>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</si>
  <si>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</si>
  <si>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</si>
  <si>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</si>
  <si>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</si>
  <si>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</si>
  <si>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</si>
  <si>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</si>
  <si>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</si>
  <si>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</si>
  <si>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</si>
  <si>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</si>
  <si>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</si>
  <si>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</si>
  <si>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</si>
  <si>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</si>
  <si>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</si>
  <si>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</si>
  <si>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</si>
  <si>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</si>
  <si>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</si>
  <si>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</si>
  <si>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</si>
  <si>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</si>
  <si>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</si>
  <si>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</si>
  <si>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</si>
  <si>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</si>
  <si>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</si>
  <si>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</si>
  <si>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</si>
  <si>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</si>
  <si>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</si>
  <si>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</si>
  <si>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</si>
  <si>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</si>
  <si>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</si>
  <si>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</si>
  <si>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</si>
  <si>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</si>
  <si>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</si>
  <si>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</si>
  <si>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</si>
  <si>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</si>
  <si>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</si>
  <si>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</si>
  <si>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</si>
  <si>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</si>
  <si>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</si>
  <si>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</si>
  <si>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</si>
  <si>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</si>
  <si>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</si>
  <si>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</si>
  <si>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</si>
  <si>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</si>
  <si>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</si>
  <si>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</si>
  <si>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</si>
  <si>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</si>
  <si>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</si>
  <si>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</si>
  <si>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</si>
  <si>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</si>
  <si>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</si>
  <si>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</si>
  <si>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</si>
  <si>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</si>
  <si>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</si>
  <si>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</si>
  <si>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</si>
  <si>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</si>
  <si>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</si>
  <si>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</si>
  <si>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</si>
  <si>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</si>
  <si>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</si>
  <si>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</si>
  <si>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</si>
  <si>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</si>
  <si>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</si>
  <si>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</si>
  <si>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</si>
  <si>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</si>
  <si>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</si>
  <si>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</si>
  <si>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</si>
  <si>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</si>
  <si>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</si>
  <si>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</si>
  <si>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</si>
  <si>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</si>
  <si>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</si>
  <si>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</si>
  <si>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</si>
  <si>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</si>
  <si>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</si>
  <si>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</si>
  <si>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</si>
  <si>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</si>
  <si>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</si>
  <si>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</si>
  <si>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</si>
  <si>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</si>
  <si>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</si>
  <si>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</si>
  <si>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</si>
  <si>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</si>
  <si>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</si>
  <si>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</si>
  <si>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</si>
  <si>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</si>
  <si>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</si>
  <si>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</si>
  <si>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</si>
  <si>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</si>
  <si>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</si>
  <si>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</si>
  <si>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</si>
  <si>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</si>
  <si>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</si>
  <si>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</si>
  <si>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</si>
  <si>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</si>
  <si>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</si>
  <si>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</si>
  <si>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</si>
  <si>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</si>
  <si>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</si>
  <si>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</si>
  <si>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</si>
  <si>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</si>
  <si>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</si>
  <si>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</si>
  <si>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</si>
  <si>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</si>
  <si>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</si>
  <si>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</si>
  <si>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</si>
  <si>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</si>
  <si>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</si>
  <si>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</si>
  <si>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</si>
  <si>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</si>
  <si>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</si>
  <si>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</si>
  <si>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</si>
  <si>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</si>
  <si>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</si>
  <si>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</si>
  <si>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</si>
  <si>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</si>
  <si>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</si>
  <si>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</si>
  <si>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</si>
  <si>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</si>
  <si>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</si>
  <si>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</si>
  <si>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</si>
  <si>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</si>
  <si>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</si>
  <si>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</si>
  <si>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</si>
  <si>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</si>
  <si>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</si>
  <si>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</si>
  <si>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</si>
  <si>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</si>
  <si>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</si>
  <si>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</si>
  <si>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</si>
  <si>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</si>
  <si>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</si>
  <si>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</si>
  <si>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</si>
  <si>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</si>
  <si>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</si>
  <si>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</si>
  <si>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</si>
  <si>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</si>
  <si>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</si>
  <si>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</si>
  <si>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</si>
  <si>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</si>
  <si>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</si>
  <si>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</si>
  <si>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</si>
  <si>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</si>
  <si>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</si>
  <si>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</si>
  <si>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</si>
  <si>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</si>
  <si>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</si>
  <si>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</si>
  <si>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</si>
  <si>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</si>
  <si>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</si>
  <si>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</si>
  <si>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</si>
  <si>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</si>
  <si>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</si>
  <si>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</si>
  <si>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</si>
  <si>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</si>
  <si>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</si>
  <si>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</si>
  <si>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</si>
  <si>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</si>
  <si>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</si>
  <si>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</si>
  <si>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</si>
  <si>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</si>
  <si>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</si>
  <si>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</si>
  <si>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</si>
  <si>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</si>
  <si>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</si>
  <si>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</si>
  <si>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</si>
  <si>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</si>
  <si>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</si>
  <si>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</si>
  <si>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</si>
  <si>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</si>
  <si>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</si>
  <si>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</si>
  <si>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</si>
  <si>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</si>
  <si>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</si>
  <si>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</si>
  <si>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</si>
  <si>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</si>
  <si>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</si>
  <si>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</si>
  <si>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</si>
  <si>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</si>
  <si>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</si>
  <si>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</si>
  <si>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</si>
  <si>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</si>
  <si>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</si>
  <si>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</si>
  <si>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</si>
  <si>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</si>
  <si>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</si>
  <si>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</si>
  <si>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</si>
  <si>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</si>
  <si>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</si>
  <si>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</si>
  <si>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</si>
  <si>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</si>
  <si>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</si>
  <si>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</si>
  <si>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</si>
  <si>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</si>
  <si>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</si>
  <si>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</si>
  <si>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</si>
  <si>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</si>
  <si>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</si>
  <si>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</si>
  <si>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</si>
  <si>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</si>
  <si>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</si>
  <si>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</si>
  <si>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</si>
  <si>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</si>
  <si>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</si>
  <si>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</si>
  <si>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</si>
  <si>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</si>
  <si>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</si>
  <si>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</si>
  <si>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</si>
  <si>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</si>
  <si>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</si>
  <si>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</si>
  <si>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</si>
  <si>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</si>
  <si>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</si>
  <si>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</si>
  <si>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</si>
  <si>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</si>
  <si>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</si>
  <si>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</si>
  <si>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</si>
  <si>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</si>
  <si>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</si>
  <si>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</si>
  <si>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</si>
  <si>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</si>
  <si>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</si>
  <si>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</si>
  <si>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</si>
  <si>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</si>
  <si>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</si>
  <si>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</si>
  <si>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</si>
  <si>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</si>
  <si>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</si>
  <si>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</si>
  <si>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</si>
  <si>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</si>
  <si>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</si>
  <si>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</si>
  <si>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</si>
  <si>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</si>
  <si>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</si>
  <si>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</si>
  <si>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</si>
  <si>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</si>
  <si>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</si>
  <si>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</si>
  <si>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</si>
  <si>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</si>
  <si>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</si>
  <si>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</si>
  <si>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</si>
  <si>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</si>
  <si>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</si>
  <si>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</si>
  <si>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</si>
  <si>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</si>
  <si>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</si>
  <si>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</si>
  <si>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</si>
  <si>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</si>
  <si>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</si>
  <si>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</si>
  <si>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</si>
  <si>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</si>
  <si>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</si>
  <si>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</si>
  <si>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</si>
  <si>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</si>
  <si>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</si>
  <si>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</si>
  <si>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</si>
  <si>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</si>
  <si>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</si>
  <si>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</si>
  <si>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</si>
  <si>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</si>
  <si>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</si>
  <si>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</si>
  <si>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</si>
  <si>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</si>
  <si>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</si>
  <si>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</si>
  <si>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</si>
  <si>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</si>
  <si>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</si>
  <si>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</si>
  <si>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</si>
  <si>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</si>
  <si>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</si>
  <si>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</si>
  <si>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</si>
  <si>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</si>
  <si>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</si>
  <si>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</si>
  <si>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</si>
  <si>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</si>
  <si>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</si>
  <si>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</si>
  <si>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</si>
  <si>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</si>
  <si>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</si>
  <si>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</si>
  <si>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</si>
  <si>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</si>
  <si>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</si>
  <si>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</si>
  <si>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</si>
  <si>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</si>
  <si>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</si>
  <si>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</si>
  <si>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</si>
  <si>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</si>
  <si>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</si>
  <si>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</si>
  <si>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</si>
  <si>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</si>
  <si>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</si>
  <si>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</si>
  <si>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</si>
  <si>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</si>
  <si>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</si>
  <si>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</si>
  <si>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</si>
  <si>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</si>
  <si>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</si>
  <si>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</si>
  <si>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</si>
  <si>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</si>
  <si>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</si>
  <si>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</si>
  <si>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</si>
  <si>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</si>
  <si>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</si>
  <si>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</si>
  <si>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</si>
  <si>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</si>
  <si>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</si>
  <si>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</si>
  <si>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</si>
  <si>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</si>
  <si>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</si>
  <si>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</si>
  <si>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</si>
  <si>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</si>
  <si>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</si>
  <si>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</si>
  <si>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</si>
  <si>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</si>
  <si>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</si>
  <si>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</si>
  <si>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</si>
  <si>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</si>
  <si>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</si>
  <si>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</si>
  <si>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</si>
  <si>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</si>
  <si>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</si>
  <si>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</si>
  <si>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</si>
  <si>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</si>
  <si>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</si>
  <si>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</si>
  <si>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</si>
  <si>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</si>
  <si>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</si>
  <si>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</si>
  <si>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</si>
  <si>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</si>
  <si>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</si>
  <si>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</si>
  <si>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</si>
  <si>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</si>
  <si>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</si>
  <si>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</si>
  <si>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</si>
  <si>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</si>
  <si>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</si>
  <si>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</si>
  <si>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</si>
  <si>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</si>
  <si>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</si>
  <si>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</si>
  <si>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</si>
  <si>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</si>
  <si>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</si>
  <si>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</si>
  <si>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</si>
  <si>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</si>
  <si>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</si>
  <si>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</si>
  <si>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</si>
  <si>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</si>
  <si>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</si>
  <si>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</si>
  <si>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</si>
  <si>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</si>
  <si>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</si>
  <si>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</si>
  <si>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</si>
  <si>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</si>
  <si>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</si>
  <si>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</si>
  <si>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</si>
  <si>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</si>
  <si>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</si>
  <si>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</si>
  <si>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</si>
  <si>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</si>
  <si>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</si>
  <si>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</si>
  <si>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</si>
  <si>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</si>
  <si>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</si>
  <si>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</si>
  <si>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</si>
  <si>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</si>
  <si>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</si>
  <si>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</si>
  <si>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</si>
  <si>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</si>
  <si>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</si>
  <si>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</si>
  <si>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</si>
  <si>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</si>
  <si>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</si>
  <si>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</si>
  <si>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</si>
  <si>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</si>
  <si>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</si>
  <si>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</si>
  <si>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</si>
  <si>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</si>
  <si>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</si>
  <si>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</si>
  <si>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</si>
  <si>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</si>
  <si>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</si>
  <si>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</si>
  <si>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</si>
  <si>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</si>
  <si>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</si>
  <si>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</si>
  <si>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</si>
  <si>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</si>
  <si>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</si>
  <si>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</si>
  <si>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</si>
  <si>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</si>
  <si>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</si>
  <si>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</si>
  <si>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</si>
  <si>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</si>
  <si>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</si>
  <si>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</si>
  <si>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</si>
  <si>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</si>
  <si>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</si>
  <si>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</si>
  <si>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</si>
  <si>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</si>
  <si>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</si>
  <si>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</si>
  <si>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</si>
  <si>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</si>
  <si>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</si>
  <si>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</si>
  <si>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</si>
  <si>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</si>
  <si>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</si>
  <si>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</si>
  <si>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</si>
  <si>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</si>
  <si>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</si>
  <si>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</si>
  <si>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</si>
  <si>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</si>
  <si>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</si>
  <si>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</si>
  <si>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</si>
  <si>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</si>
  <si>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</si>
  <si>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</si>
  <si>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</si>
  <si>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</si>
  <si>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</si>
  <si>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</si>
  <si>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</si>
  <si>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</si>
  <si>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</si>
  <si>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</si>
  <si>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</si>
  <si>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</si>
  <si>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</si>
  <si>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</si>
  <si>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</si>
  <si>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</si>
  <si>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</si>
  <si>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</si>
  <si>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</si>
  <si>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</si>
  <si>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</si>
  <si>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</si>
  <si>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</si>
  <si>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</si>
  <si>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</si>
  <si>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</si>
  <si>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</si>
  <si>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</si>
  <si>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</si>
  <si>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</si>
  <si>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</si>
  <si>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</si>
  <si>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</si>
  <si>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</si>
  <si>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</si>
  <si>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</si>
  <si>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</si>
  <si>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</si>
  <si>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</si>
  <si>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</si>
  <si>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</si>
  <si>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</si>
  <si>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</si>
  <si>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</si>
  <si>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</si>
  <si>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</si>
  <si>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</si>
  <si>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</si>
  <si>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</si>
  <si>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</si>
  <si>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</si>
  <si>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</si>
  <si>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</si>
  <si>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</si>
  <si>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</si>
  <si>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</si>
  <si>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</si>
  <si>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</si>
  <si>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</si>
  <si>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</si>
  <si>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</si>
  <si>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</si>
  <si>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</si>
  <si>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</si>
  <si>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</si>
  <si>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</si>
  <si>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</si>
  <si>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</si>
  <si>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</si>
  <si>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</si>
  <si>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</si>
  <si>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</si>
  <si>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</si>
  <si>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</si>
  <si>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</si>
  <si>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</si>
  <si>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</si>
  <si>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</si>
  <si>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</si>
  <si>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</si>
  <si>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</si>
  <si>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</si>
  <si>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</si>
  <si>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</si>
  <si>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</si>
  <si>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</si>
  <si>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</si>
  <si>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</si>
  <si>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</si>
  <si>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</si>
  <si>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</si>
  <si>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</si>
  <si>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</si>
  <si>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</si>
  <si>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</si>
  <si>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</si>
  <si>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</si>
  <si>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</si>
  <si>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</si>
  <si>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</si>
  <si>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</si>
  <si>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</si>
  <si>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</si>
  <si>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</si>
  <si>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</si>
  <si>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</si>
  <si>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</si>
  <si>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</si>
  <si>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</si>
  <si>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</si>
  <si>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</si>
  <si>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</si>
  <si>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</si>
  <si>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</si>
  <si>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</si>
  <si>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</si>
  <si>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</si>
  <si>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</si>
  <si>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</si>
  <si>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</si>
  <si>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</si>
  <si>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</si>
  <si>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</si>
  <si>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</si>
  <si>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</si>
  <si>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</si>
  <si>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</si>
  <si>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</si>
  <si>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</si>
  <si>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</si>
  <si>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</si>
  <si>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</si>
  <si>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</si>
  <si>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</si>
  <si>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</si>
  <si>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</si>
  <si>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</si>
  <si>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</si>
  <si>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</si>
  <si>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</si>
  <si>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</si>
  <si>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</si>
  <si>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</si>
  <si>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</si>
  <si>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</si>
  <si>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</si>
  <si>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</si>
  <si>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</si>
  <si>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</si>
  <si>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</si>
  <si>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</si>
  <si>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</si>
  <si>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</si>
  <si>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</si>
  <si>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</si>
  <si>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</si>
  <si>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</si>
  <si>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</si>
  <si>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</si>
  <si>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</si>
  <si>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</si>
  <si>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</si>
  <si>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</si>
  <si>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</si>
  <si>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</si>
  <si>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</si>
  <si>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</si>
  <si>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</si>
  <si>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</si>
  <si>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</si>
  <si>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</si>
  <si>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</si>
  <si>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</si>
  <si>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</si>
  <si>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</si>
  <si>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</si>
  <si>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</si>
  <si>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</si>
  <si>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</si>
  <si>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</si>
  <si>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</si>
  <si>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</si>
  <si>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</si>
  <si>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</si>
  <si>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</si>
  <si>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</si>
  <si>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</si>
  <si>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</si>
  <si>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</si>
  <si>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</si>
  <si>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</si>
  <si>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</si>
  <si>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</si>
  <si>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</si>
  <si>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</si>
  <si>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</si>
  <si>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</si>
  <si>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</si>
  <si>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</si>
  <si>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</si>
  <si>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</si>
  <si>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</si>
  <si>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</si>
  <si>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</si>
  <si>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</si>
  <si>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</si>
  <si>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</si>
  <si>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</si>
  <si>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</si>
  <si>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</si>
  <si>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</si>
  <si>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</si>
  <si>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</si>
  <si>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</si>
  <si>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</si>
  <si>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</si>
  <si>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</si>
  <si>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</si>
  <si>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</si>
  <si>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</si>
  <si>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</si>
  <si>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</si>
  <si>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</si>
  <si>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</si>
  <si>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</si>
  <si>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</si>
  <si>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</si>
  <si>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</si>
  <si>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</si>
  <si>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</si>
  <si>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</si>
  <si>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</si>
  <si>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</si>
  <si>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</si>
  <si>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</si>
  <si>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</si>
  <si>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</si>
  <si>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</si>
  <si>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</si>
  <si>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</si>
  <si>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</si>
  <si>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</si>
  <si>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</si>
  <si>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</si>
  <si>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</si>
  <si>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</si>
  <si>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</si>
  <si>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</si>
  <si>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</si>
  <si>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</si>
  <si>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</si>
  <si>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</si>
  <si>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</si>
  <si>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</si>
  <si>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</si>
  <si>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</si>
  <si>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</si>
  <si>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</si>
  <si>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</si>
  <si>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</si>
  <si>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</si>
  <si>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</si>
  <si>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</si>
  <si>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</si>
  <si>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</si>
  <si>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</si>
  <si>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</si>
  <si>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</si>
  <si>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</si>
  <si>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</si>
  <si>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</si>
  <si>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</si>
  <si>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</si>
  <si>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</si>
  <si>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</si>
  <si>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</si>
  <si>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</si>
  <si>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</si>
  <si>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</si>
  <si>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</si>
  <si>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</si>
  <si>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</si>
  <si>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</si>
  <si>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</si>
  <si>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</si>
  <si>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</si>
  <si>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</si>
  <si>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</si>
  <si>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</si>
  <si>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</si>
  <si>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</si>
  <si>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</si>
  <si>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</si>
  <si>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</si>
  <si>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</si>
  <si>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</si>
  <si>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</si>
  <si>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</si>
  <si>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</si>
  <si>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</si>
  <si>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</si>
  <si>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</si>
  <si>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</si>
  <si>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</si>
  <si>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</si>
  <si>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</si>
  <si>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</si>
  <si>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</si>
  <si>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</si>
  <si>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</si>
  <si>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</si>
  <si>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</si>
  <si>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</si>
  <si>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</si>
  <si>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</si>
  <si>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</si>
  <si>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</si>
  <si>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</si>
  <si>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</si>
  <si>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</si>
  <si>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</si>
  <si>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</si>
  <si>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</si>
  <si>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</si>
  <si>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</si>
  <si>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</si>
  <si>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</si>
  <si>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</si>
  <si>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</si>
  <si>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</si>
  <si>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</si>
  <si>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</si>
  <si>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</si>
  <si>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</si>
  <si>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</si>
  <si>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</si>
  <si>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</si>
  <si>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</si>
  <si>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</si>
  <si>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</si>
  <si>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</si>
  <si>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</si>
  <si>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</si>
  <si>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</si>
  <si>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</si>
  <si>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</si>
  <si>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</si>
  <si>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</si>
  <si>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</si>
  <si>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</si>
  <si>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</si>
  <si>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</si>
  <si>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</si>
  <si>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</si>
  <si>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</si>
  <si>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</si>
  <si>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</si>
  <si>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</si>
  <si>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</si>
  <si>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</si>
  <si>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</si>
  <si>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</si>
  <si>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</si>
  <si>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</si>
  <si>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</si>
  <si>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</si>
  <si>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</si>
  <si>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</si>
  <si>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</si>
  <si>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</si>
  <si>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</si>
  <si>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</si>
  <si>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</si>
  <si>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</si>
  <si>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</si>
  <si>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</si>
  <si>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</si>
  <si>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</si>
  <si>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</si>
  <si>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</si>
  <si>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</si>
  <si>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</si>
  <si>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</si>
  <si>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</si>
  <si>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</si>
  <si>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</si>
  <si>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</si>
  <si>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</si>
  <si>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</si>
  <si>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</si>
  <si>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</si>
  <si>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</si>
  <si>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</si>
  <si>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</si>
  <si>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</si>
  <si>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</si>
  <si>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</si>
  <si>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</si>
  <si>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</si>
  <si>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</si>
  <si>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</si>
  <si>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</si>
  <si>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</si>
  <si>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</si>
  <si>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</si>
  <si>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</si>
  <si>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</si>
  <si>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</si>
  <si>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</si>
  <si>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</si>
  <si>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</si>
  <si>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</si>
  <si>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</si>
  <si>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</si>
  <si>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</si>
  <si>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</si>
  <si>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</si>
  <si>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</si>
  <si>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</si>
  <si>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</si>
  <si>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</si>
  <si>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</si>
  <si>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</si>
  <si>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</si>
  <si>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</si>
  <si>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</si>
  <si>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</si>
  <si>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</si>
  <si>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</si>
  <si>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</si>
  <si>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</si>
  <si>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</si>
  <si>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</si>
  <si>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</si>
  <si>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</si>
  <si>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</si>
  <si>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</si>
  <si>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</si>
  <si>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</si>
  <si>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</si>
  <si>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</si>
  <si>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</si>
  <si>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</si>
  <si>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</si>
  <si>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</si>
  <si>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</si>
  <si>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</si>
  <si>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</si>
  <si>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</si>
  <si>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</si>
  <si>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</si>
  <si>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</si>
  <si>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</si>
  <si>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</si>
  <si>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</si>
  <si>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</si>
  <si>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</si>
  <si>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</si>
  <si>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</si>
  <si>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</si>
  <si>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</si>
  <si>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</si>
  <si>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</si>
  <si>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</si>
  <si>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</si>
  <si>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</si>
  <si>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</si>
  <si>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</si>
  <si>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</si>
  <si>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</si>
  <si>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</si>
  <si>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</si>
  <si>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</si>
  <si>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</si>
  <si>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</si>
  <si>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</si>
  <si>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</si>
  <si>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</si>
  <si>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</si>
  <si>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</si>
  <si>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</si>
  <si>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</si>
  <si>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</si>
  <si>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</si>
  <si>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</si>
  <si>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</si>
  <si>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</si>
  <si>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</si>
  <si>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</si>
  <si>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</si>
  <si>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</si>
  <si>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</si>
  <si>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</si>
  <si>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</si>
  <si>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</si>
  <si>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</si>
  <si>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</si>
  <si>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</si>
  <si>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</si>
  <si>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</si>
  <si>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</si>
  <si>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</si>
  <si>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</si>
  <si>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</si>
  <si>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</si>
  <si>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</si>
  <si>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</si>
  <si>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</si>
  <si>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</si>
  <si>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</si>
  <si>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</si>
  <si>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</si>
  <si>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</si>
  <si>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</si>
  <si>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</si>
  <si>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</si>
  <si>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</si>
  <si>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</si>
  <si>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</si>
  <si>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</si>
  <si>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</si>
  <si>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</si>
  <si>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</si>
  <si>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</si>
  <si>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</si>
  <si>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</si>
  <si>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</si>
  <si>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</si>
  <si>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</si>
  <si>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</si>
  <si>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</si>
  <si>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</si>
  <si>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</si>
  <si>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</si>
  <si>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</si>
  <si>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</si>
  <si>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</si>
  <si>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</si>
  <si>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</si>
  <si>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</si>
  <si>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</si>
  <si>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</si>
  <si>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</si>
  <si>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</si>
  <si>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</si>
  <si>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</si>
  <si>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</si>
  <si>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</si>
  <si>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</si>
  <si>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</si>
  <si>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</si>
  <si>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</si>
  <si>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</si>
  <si>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</si>
  <si>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</si>
  <si>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</si>
  <si>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</si>
  <si>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</si>
  <si>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</si>
  <si>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</si>
  <si>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</si>
  <si>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</si>
  <si>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</si>
  <si>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</si>
  <si>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</si>
  <si>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</si>
  <si>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</si>
  <si>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</si>
  <si>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</si>
  <si>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</si>
  <si>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</si>
  <si>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</si>
  <si>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</si>
  <si>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</si>
  <si>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</si>
  <si>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</si>
  <si>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</si>
  <si>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</si>
  <si>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</si>
  <si>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</si>
  <si>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</si>
  <si>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</si>
  <si>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</si>
  <si>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</si>
  <si>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</si>
  <si>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</si>
  <si>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</si>
  <si>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</si>
  <si>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</si>
  <si>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</si>
  <si>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</si>
  <si>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</si>
  <si>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</si>
  <si>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</si>
  <si>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</si>
  <si>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</si>
  <si>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</si>
  <si>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</si>
  <si>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</si>
  <si>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</si>
  <si>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</si>
  <si>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</si>
  <si>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</si>
  <si>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</si>
  <si>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</si>
  <si>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</si>
  <si>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</si>
  <si>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</si>
  <si>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</si>
  <si>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</si>
  <si>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</si>
  <si>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</si>
  <si>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</si>
  <si>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</si>
  <si>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</si>
  <si>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</si>
  <si>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</si>
  <si>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</si>
  <si>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</si>
  <si>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</si>
  <si>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</si>
  <si>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</si>
  <si>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</si>
  <si>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</si>
  <si>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</si>
  <si>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</si>
  <si>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</si>
  <si>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</si>
  <si>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</si>
  <si>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</si>
  <si>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</si>
  <si>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</si>
  <si>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</si>
  <si>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</si>
  <si>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</si>
  <si>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</si>
  <si>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</si>
  <si>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</si>
  <si>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</si>
  <si>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</si>
  <si>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</si>
  <si>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</si>
  <si>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</si>
  <si>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</si>
  <si>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</si>
  <si>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</si>
  <si>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</si>
  <si>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</si>
  <si>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</si>
  <si>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</si>
  <si>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</si>
  <si>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</si>
  <si>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</si>
  <si>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</si>
  <si>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</si>
  <si>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</si>
  <si>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</si>
  <si>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</si>
  <si>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</si>
  <si>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</si>
  <si>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</si>
  <si>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</si>
  <si>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</si>
  <si>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</si>
  <si>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</si>
  <si>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</si>
  <si>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</si>
  <si>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</si>
  <si>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</si>
  <si>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</si>
  <si>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</si>
  <si>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</si>
  <si>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</si>
  <si>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</si>
  <si>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</si>
  <si>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</si>
  <si>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</si>
  <si>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</si>
  <si>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</si>
  <si>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</si>
  <si>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</si>
  <si>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</si>
  <si>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</si>
  <si>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</si>
  <si>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</si>
  <si>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</si>
  <si>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</si>
  <si>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</si>
  <si>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</si>
  <si>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</si>
  <si>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</si>
  <si>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</si>
  <si>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</si>
  <si>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</si>
  <si>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</si>
  <si>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</si>
  <si>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</si>
  <si>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</si>
  <si>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</si>
  <si>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</si>
  <si>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</si>
  <si>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</si>
  <si>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</si>
  <si>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</si>
  <si>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</si>
  <si>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</si>
  <si>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</si>
  <si>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</si>
  <si>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</si>
  <si>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</si>
  <si>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</si>
  <si>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</si>
  <si>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</si>
  <si>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</si>
  <si>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</si>
  <si>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</si>
  <si>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</si>
  <si>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</si>
  <si>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</si>
  <si>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</si>
  <si>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</si>
  <si>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</si>
  <si>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</si>
  <si>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</si>
  <si>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</si>
  <si>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</si>
  <si>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</si>
  <si>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</si>
  <si>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</si>
  <si>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</si>
  <si>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</si>
  <si>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</si>
  <si>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</si>
  <si>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</si>
  <si>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</si>
  <si>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</si>
  <si>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</si>
  <si>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</si>
  <si>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</si>
  <si>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</si>
  <si>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</si>
  <si>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</si>
  <si>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</si>
  <si>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</si>
  <si>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</si>
  <si>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</si>
  <si>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</si>
  <si>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</si>
  <si>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</si>
  <si>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</si>
  <si>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</si>
  <si>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</si>
  <si>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</si>
  <si>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</si>
  <si>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</si>
  <si>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</si>
  <si>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</si>
  <si>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</si>
  <si>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</si>
  <si>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</si>
  <si>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</si>
  <si>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</si>
  <si>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</si>
  <si>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</si>
  <si>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</si>
  <si>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</si>
  <si>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</si>
  <si>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</si>
  <si>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</si>
  <si>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</si>
  <si>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</si>
  <si>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</si>
  <si>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</si>
  <si>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</si>
  <si>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</si>
  <si>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</si>
  <si>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</si>
  <si>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</si>
  <si>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</si>
  <si>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</si>
  <si>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</si>
  <si>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</si>
  <si>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</si>
  <si>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</si>
  <si>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</si>
  <si>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</si>
  <si>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</si>
  <si>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</si>
  <si>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</si>
  <si>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</si>
  <si>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</si>
  <si>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</si>
  <si>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</si>
  <si>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</si>
  <si>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</si>
  <si>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</si>
  <si>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</si>
  <si>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</si>
  <si>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</si>
  <si>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</si>
  <si>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</si>
  <si>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</si>
  <si>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</si>
  <si>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</si>
  <si>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</si>
  <si>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</si>
  <si>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</si>
  <si>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</si>
  <si>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</si>
  <si>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</si>
  <si>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</si>
  <si>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</si>
  <si>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</si>
  <si>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</si>
  <si>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</si>
  <si>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</si>
  <si>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</si>
  <si>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</si>
  <si>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</si>
  <si>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</si>
  <si>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</si>
  <si>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</si>
  <si>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</si>
  <si>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</si>
  <si>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</si>
  <si>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</si>
  <si>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</si>
  <si>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</si>
  <si>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</si>
  <si>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</si>
  <si>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</si>
  <si>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</si>
  <si>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</si>
  <si>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</si>
  <si>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</si>
  <si>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</si>
  <si>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</si>
  <si>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</si>
  <si>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</si>
  <si>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</si>
  <si>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</si>
  <si>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</si>
  <si>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</si>
  <si>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</si>
  <si>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</si>
  <si>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</si>
  <si>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</si>
  <si>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</si>
  <si>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</si>
  <si>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</si>
  <si>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</si>
  <si>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</si>
  <si>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</si>
  <si>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</si>
  <si>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</si>
  <si>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</si>
  <si>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</si>
  <si>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</si>
  <si>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</si>
  <si>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</si>
  <si>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</si>
  <si>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</si>
  <si>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</si>
  <si>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</si>
  <si>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</si>
  <si>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</si>
  <si>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</si>
  <si>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</si>
  <si>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</si>
  <si>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</si>
  <si>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</si>
  <si>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</si>
  <si>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</si>
  <si>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</si>
  <si>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</si>
  <si>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</si>
  <si>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</si>
  <si>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</si>
  <si>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</si>
  <si>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</si>
  <si>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</si>
  <si>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</si>
  <si>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</si>
  <si>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</si>
  <si>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</si>
  <si>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</si>
  <si>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</si>
  <si>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</si>
  <si>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</si>
  <si>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</si>
  <si>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</si>
  <si>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</si>
  <si>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</si>
  <si>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</si>
  <si>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</si>
  <si>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</si>
  <si>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</si>
  <si>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</si>
  <si>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</si>
  <si>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</si>
  <si>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</si>
  <si>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</si>
  <si>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</si>
  <si>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</si>
  <si>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</si>
  <si>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</si>
  <si>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</si>
  <si>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</si>
  <si>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</si>
  <si>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</si>
  <si>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</si>
  <si>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</si>
  <si>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</si>
  <si>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</si>
  <si>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</si>
  <si>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</si>
  <si>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</si>
  <si>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</si>
  <si>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</si>
  <si>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</si>
  <si>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</si>
  <si>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</si>
  <si>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</si>
  <si>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</si>
  <si>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</si>
  <si>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</si>
  <si>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</si>
  <si>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</si>
  <si>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</si>
  <si>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</si>
  <si>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</si>
  <si>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</si>
  <si>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</si>
  <si>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</si>
  <si>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</si>
  <si>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</si>
  <si>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</si>
  <si>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</si>
  <si>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</si>
  <si>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</si>
  <si>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</si>
  <si>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</si>
  <si>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</si>
  <si>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</si>
  <si>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</si>
  <si>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</si>
  <si>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</si>
  <si>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</si>
  <si>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</si>
  <si>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</si>
  <si>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</si>
  <si>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</si>
  <si>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</si>
  <si>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</si>
  <si>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</si>
  <si>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</si>
  <si>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</si>
  <si>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</si>
  <si>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</si>
  <si>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</si>
  <si>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</si>
  <si>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</si>
  <si>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</si>
  <si>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</si>
  <si>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</si>
  <si>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</si>
  <si>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</si>
  <si>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</si>
  <si>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</si>
  <si>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</si>
  <si>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</si>
  <si>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</si>
  <si>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</si>
  <si>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</si>
  <si>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</si>
  <si>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</si>
  <si>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</si>
  <si>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</si>
  <si>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</si>
  <si>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</si>
  <si>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</si>
  <si>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</si>
  <si>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</si>
  <si>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</si>
  <si>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</si>
  <si>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</si>
  <si>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</si>
  <si>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</si>
  <si>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</si>
  <si>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</si>
  <si>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</si>
  <si>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</si>
  <si>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</si>
  <si>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</si>
  <si>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</si>
  <si>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</si>
  <si>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</si>
  <si>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</si>
  <si>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</si>
  <si>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</si>
  <si>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</si>
  <si>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</si>
  <si>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</si>
  <si>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</si>
  <si>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</si>
  <si>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</si>
  <si>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</si>
  <si>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</si>
  <si>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</si>
  <si>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</si>
  <si>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</si>
  <si>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</si>
  <si>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</si>
  <si>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</si>
  <si>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</si>
  <si>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</si>
  <si>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</si>
  <si>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</si>
  <si>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</si>
  <si>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</si>
  <si>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</si>
  <si>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</si>
  <si>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</si>
  <si>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</si>
  <si>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</si>
  <si>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</si>
  <si>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</si>
  <si>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</si>
  <si>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</si>
  <si>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</si>
  <si>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</si>
  <si>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</si>
  <si>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</si>
  <si>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</si>
  <si>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</si>
  <si>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</si>
  <si>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</si>
  <si>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</si>
  <si>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</si>
  <si>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</si>
  <si>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</si>
  <si>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</si>
  <si>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</si>
  <si>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</si>
  <si>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</si>
  <si>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</si>
  <si>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</si>
  <si>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</si>
  <si>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</si>
  <si>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</si>
  <si>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</si>
  <si>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</si>
  <si>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</si>
  <si>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</si>
  <si>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</si>
  <si>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</si>
  <si>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</si>
  <si>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</si>
  <si>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</si>
  <si>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</si>
  <si>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</si>
  <si>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</si>
  <si>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</si>
  <si>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</si>
  <si>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</si>
  <si>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</si>
  <si>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</si>
  <si>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</si>
  <si>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</si>
  <si>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</si>
  <si>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</si>
  <si>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</si>
  <si>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</si>
  <si>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</si>
  <si>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</si>
  <si>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</si>
  <si>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</si>
  <si>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</si>
  <si>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</si>
  <si>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</si>
  <si>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</si>
  <si>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</si>
  <si>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</si>
  <si>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</si>
  <si>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</si>
  <si>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</si>
  <si>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</si>
  <si>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</si>
  <si>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</si>
  <si>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</si>
  <si>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</si>
  <si>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</si>
  <si>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</si>
  <si>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</si>
  <si>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</si>
  <si>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</si>
  <si>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</si>
  <si>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</si>
  <si>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</si>
  <si>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</si>
  <si>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</si>
  <si>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</si>
  <si>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</si>
  <si>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</si>
  <si>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</si>
  <si>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</si>
  <si>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</si>
  <si>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</si>
  <si>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</si>
  <si>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</si>
  <si>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</si>
  <si>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</si>
  <si>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</si>
  <si>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</si>
  <si>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</si>
  <si>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</si>
  <si>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</si>
  <si>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</si>
  <si>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</si>
  <si>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</si>
  <si>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</si>
  <si>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</si>
  <si>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</si>
  <si>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</si>
  <si>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</si>
  <si>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</si>
  <si>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</si>
  <si>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</si>
  <si>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</si>
  <si>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</si>
  <si>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</si>
  <si>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</si>
  <si>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</si>
  <si>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</si>
  <si>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</si>
  <si>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</si>
  <si>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</si>
  <si>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</si>
  <si>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</si>
  <si>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</si>
  <si>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</si>
  <si>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</si>
  <si>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</si>
  <si>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</si>
  <si>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</si>
  <si>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</si>
  <si>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</si>
  <si>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</si>
  <si>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</si>
  <si>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</si>
  <si>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</si>
  <si>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</si>
  <si>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</si>
  <si>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</si>
  <si>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</si>
  <si>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</si>
  <si>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</si>
  <si>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</si>
  <si>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</si>
  <si>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</si>
  <si>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</si>
  <si>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</si>
  <si>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</si>
  <si>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</si>
  <si>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</si>
  <si>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</si>
  <si>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</si>
  <si>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</si>
  <si>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</si>
  <si>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</si>
  <si>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</si>
  <si>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</si>
  <si>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</si>
  <si>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</si>
  <si>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</si>
  <si>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</si>
  <si>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</si>
  <si>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</si>
  <si>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</si>
  <si>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</si>
  <si>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</si>
  <si>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</si>
  <si>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</si>
  <si>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</si>
  <si>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</si>
  <si>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</si>
  <si>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</si>
  <si>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</si>
  <si>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</si>
  <si>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</si>
  <si>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</si>
  <si>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</si>
  <si>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</si>
  <si>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</si>
  <si>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</si>
  <si>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</si>
  <si>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</si>
  <si>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</si>
  <si>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</si>
  <si>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</si>
  <si>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</si>
  <si>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</si>
  <si>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</si>
  <si>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</si>
  <si>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</si>
  <si>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</si>
  <si>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</si>
  <si>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</si>
  <si>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</si>
  <si>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</si>
  <si>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</si>
  <si>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</si>
  <si>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</si>
  <si>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</si>
  <si>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</si>
  <si>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</si>
  <si>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</si>
  <si>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</si>
  <si>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</si>
  <si>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</si>
  <si>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</si>
  <si>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</si>
  <si>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</si>
  <si>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</si>
  <si>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</si>
  <si>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</si>
  <si>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</si>
  <si>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</si>
  <si>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</si>
  <si>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</si>
  <si>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</si>
  <si>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</si>
  <si>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</si>
  <si>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</si>
  <si>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</si>
  <si>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</si>
  <si>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</si>
  <si>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</si>
  <si>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</si>
  <si>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</si>
  <si>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</si>
  <si>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</si>
  <si>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</si>
  <si>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</si>
  <si>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</si>
  <si>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</si>
  <si>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</si>
  <si>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</si>
  <si>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</si>
  <si>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</si>
  <si>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</si>
  <si>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</si>
  <si>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</si>
  <si>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</si>
  <si>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</si>
  <si>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</si>
  <si>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</si>
  <si>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</si>
  <si>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</si>
  <si>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</si>
  <si>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</si>
  <si>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</si>
  <si>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</si>
  <si>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</si>
  <si>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</si>
  <si>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</si>
  <si>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</si>
  <si>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</si>
  <si>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</si>
  <si>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</si>
  <si>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</si>
  <si>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</si>
  <si>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</si>
  <si>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</si>
  <si>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</si>
  <si>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</si>
  <si>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</si>
  <si>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</si>
  <si>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</si>
  <si>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</si>
  <si>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</si>
  <si>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</si>
  <si>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</si>
  <si>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</si>
  <si>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</si>
  <si>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</si>
  <si>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</si>
  <si>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</si>
  <si>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</si>
  <si>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</si>
  <si>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</si>
  <si>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</si>
  <si>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</si>
  <si>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</si>
  <si>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</si>
  <si>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</si>
  <si>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</si>
  <si>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</si>
  <si>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</si>
  <si>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</si>
  <si>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</si>
  <si>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</si>
  <si>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</si>
  <si>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</si>
  <si>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</si>
  <si>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</si>
  <si>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</si>
  <si>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</si>
  <si>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</si>
  <si>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</si>
  <si>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</si>
  <si>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</si>
  <si>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</si>
  <si>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</si>
  <si>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</si>
  <si>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</si>
  <si>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</si>
  <si>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</si>
  <si>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</si>
  <si>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</si>
  <si>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</si>
  <si>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</si>
  <si>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</si>
  <si>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</si>
  <si>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</si>
  <si>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</si>
  <si>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</si>
  <si>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</si>
  <si>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</si>
  <si>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</si>
  <si>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</si>
  <si>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</si>
  <si>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</si>
  <si>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</si>
  <si>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</si>
  <si>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</si>
  <si>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</si>
  <si>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</si>
  <si>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</si>
  <si>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</si>
  <si>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</si>
  <si>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</si>
  <si>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</si>
  <si>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</si>
  <si>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</si>
  <si>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</si>
  <si>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</si>
  <si>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</si>
  <si>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</si>
  <si>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</si>
  <si>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</si>
  <si>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</si>
  <si>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</si>
  <si>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</si>
  <si>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</si>
  <si>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</si>
  <si>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</si>
  <si>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</si>
  <si>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</si>
  <si>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</si>
  <si>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</si>
  <si>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</si>
  <si>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</si>
  <si>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</si>
  <si>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</si>
  <si>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</si>
  <si>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</si>
  <si>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</si>
  <si>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</si>
  <si>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</si>
  <si>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</si>
  <si>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</si>
  <si>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</si>
  <si>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</si>
  <si>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</si>
  <si>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</si>
  <si>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</si>
  <si>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</si>
  <si>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</si>
  <si>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</si>
  <si>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</si>
  <si>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</si>
  <si>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</si>
  <si>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</si>
  <si>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</si>
  <si>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</si>
  <si>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</si>
  <si>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</si>
  <si>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</si>
  <si>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</si>
  <si>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</si>
  <si>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</si>
  <si>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</si>
  <si>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</si>
  <si>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</si>
  <si>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</si>
  <si>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</si>
  <si>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</si>
  <si>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</si>
  <si>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</si>
  <si>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</si>
  <si>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</si>
  <si>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</si>
  <si>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</si>
  <si>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</si>
  <si>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</si>
  <si>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</si>
  <si>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</si>
  <si>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</si>
  <si>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</si>
  <si>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</si>
  <si>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</si>
  <si>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</si>
  <si>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</si>
  <si>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</si>
  <si>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</si>
  <si>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</si>
  <si>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</si>
  <si>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</si>
  <si>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</si>
  <si>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</si>
  <si>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</si>
  <si>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</si>
  <si>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</si>
  <si>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</si>
  <si>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</si>
  <si>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</si>
  <si>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</si>
  <si>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</si>
  <si>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</si>
  <si>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</si>
  <si>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</si>
  <si>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</si>
  <si>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</si>
  <si>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</si>
  <si>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</si>
  <si>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</si>
  <si>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</si>
  <si>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</si>
  <si>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</si>
  <si>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</si>
  <si>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</si>
  <si>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</si>
  <si>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</si>
  <si>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</si>
  <si>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</si>
  <si>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</si>
  <si>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</si>
  <si>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</si>
  <si>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</si>
  <si>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</si>
  <si>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</si>
  <si>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</si>
  <si>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</si>
  <si>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</si>
  <si>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</si>
  <si>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</si>
  <si>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</si>
  <si>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</si>
  <si>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</si>
  <si>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</si>
  <si>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</si>
  <si>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</si>
  <si>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</si>
  <si>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</si>
  <si>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</si>
  <si>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</si>
  <si>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</si>
  <si>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</si>
  <si>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</si>
  <si>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</si>
  <si>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</si>
  <si>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</si>
  <si>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</si>
  <si>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</si>
  <si>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</si>
  <si>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</si>
  <si>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</si>
  <si>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</si>
  <si>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</si>
  <si>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</si>
  <si>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</si>
  <si>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</si>
  <si>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</si>
  <si>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</si>
  <si>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</si>
  <si>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</si>
  <si>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</si>
  <si>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</si>
  <si>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</si>
  <si>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</si>
  <si>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</si>
  <si>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</si>
  <si>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</si>
  <si>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</si>
  <si>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</si>
  <si>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</si>
  <si>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</si>
  <si>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</si>
  <si>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</si>
  <si>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</si>
  <si>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</si>
  <si>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</si>
  <si>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</si>
  <si>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</si>
  <si>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</si>
  <si>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</si>
  <si>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</si>
  <si>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</si>
  <si>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</si>
  <si>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</si>
  <si>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</si>
  <si>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</si>
  <si>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</si>
  <si>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</si>
  <si>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</si>
  <si>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</si>
  <si>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</si>
  <si>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</si>
  <si>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</si>
  <si>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</si>
  <si>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</si>
  <si>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</si>
  <si>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</si>
  <si>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</si>
  <si>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</si>
  <si>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</si>
  <si>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</si>
  <si>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</si>
  <si>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</si>
  <si>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</si>
  <si>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</si>
  <si>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</si>
  <si>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</si>
  <si>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</si>
  <si>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</si>
  <si>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</si>
  <si>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</si>
  <si>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</si>
  <si>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</si>
  <si>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</si>
  <si>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</si>
  <si>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</si>
  <si>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</si>
  <si>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</si>
  <si>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</si>
  <si>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</si>
  <si>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</si>
  <si>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</si>
  <si>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</si>
  <si>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</si>
  <si>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</si>
  <si>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</si>
  <si>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</si>
  <si>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</si>
  <si>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</si>
  <si>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</si>
  <si>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</si>
  <si>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</si>
  <si>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</si>
  <si>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</si>
  <si>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</si>
  <si>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</si>
  <si>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</si>
  <si>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</si>
  <si>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</si>
  <si>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</si>
  <si>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</si>
  <si>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</si>
  <si>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</si>
  <si>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</si>
  <si>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</si>
  <si>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</si>
  <si>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</si>
  <si>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</si>
  <si>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</si>
  <si>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</si>
  <si>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</si>
  <si>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</si>
  <si>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</si>
  <si>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</si>
  <si>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</si>
  <si>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</si>
  <si>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</si>
  <si>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</si>
  <si>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</si>
  <si>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</si>
  <si>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</si>
  <si>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</si>
  <si>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</si>
  <si>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</si>
  <si>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</si>
  <si>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</si>
  <si>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</si>
  <si>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</si>
  <si>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</si>
  <si>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</si>
  <si>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</si>
  <si>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</si>
  <si>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</si>
  <si>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</si>
  <si>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</si>
  <si>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</si>
  <si>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</si>
  <si>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</si>
  <si>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</si>
  <si>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</si>
  <si>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</si>
  <si>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</si>
  <si>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</si>
  <si>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</si>
  <si>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</si>
  <si>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</si>
  <si>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</si>
  <si>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</si>
  <si>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</si>
  <si>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</si>
  <si>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</si>
  <si>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</si>
  <si>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</si>
  <si>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</si>
  <si>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</si>
  <si>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</si>
  <si>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</si>
  <si>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</si>
  <si>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</si>
  <si>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</si>
  <si>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</si>
  <si>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</si>
  <si>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</si>
  <si>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</si>
  <si>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</si>
  <si>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</si>
  <si>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</si>
  <si>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</si>
  <si>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</si>
  <si>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</si>
  <si>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</si>
  <si>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</si>
  <si>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</si>
  <si>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</si>
  <si>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</si>
  <si>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</si>
  <si>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</si>
  <si>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</si>
  <si>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</si>
  <si>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</si>
  <si>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</si>
  <si>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</si>
  <si>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</si>
  <si>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</si>
  <si>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</si>
  <si>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</si>
  <si>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</si>
  <si>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</si>
  <si>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</si>
  <si>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</si>
  <si>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</si>
  <si>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</si>
  <si>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</si>
  <si>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</si>
  <si>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</si>
  <si>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</si>
  <si>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</si>
  <si>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</si>
  <si>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</si>
  <si>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</si>
  <si>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</si>
  <si>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</si>
  <si>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</si>
  <si>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</si>
  <si>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</si>
  <si>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</si>
  <si>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</si>
  <si>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</si>
  <si>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</si>
  <si>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</si>
  <si>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</si>
  <si>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</si>
  <si>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</si>
  <si>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</si>
  <si>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</si>
  <si>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</si>
  <si>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</si>
  <si>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</si>
  <si>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</si>
  <si>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</si>
  <si>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</si>
  <si>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</si>
  <si>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</si>
  <si>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</si>
  <si>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</si>
  <si>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</si>
  <si>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</si>
  <si>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</si>
  <si>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</si>
  <si>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</si>
  <si>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</si>
  <si>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</si>
  <si>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</si>
  <si>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</si>
  <si>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</si>
  <si>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</si>
  <si>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</si>
  <si>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</si>
  <si>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</si>
  <si>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</si>
  <si>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</si>
  <si>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</si>
  <si>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</si>
  <si>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</si>
  <si>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</si>
  <si>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</si>
  <si>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</si>
  <si>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</si>
  <si>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</si>
  <si>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</si>
  <si>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</si>
  <si>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</si>
  <si>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</si>
  <si>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</si>
  <si>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</si>
  <si>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</si>
  <si>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</si>
  <si>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</si>
  <si>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</si>
  <si>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</si>
  <si>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</si>
  <si>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</si>
  <si>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</si>
  <si>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</si>
  <si>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</si>
  <si>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</si>
  <si>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</si>
  <si>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</si>
  <si>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</si>
  <si>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</si>
  <si>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</si>
  <si>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</si>
  <si>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</si>
  <si>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</si>
  <si>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</si>
  <si>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</si>
  <si>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</si>
  <si>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</si>
  <si>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</si>
  <si>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</si>
  <si>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</si>
  <si>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</si>
  <si>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</si>
  <si>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</si>
  <si>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</si>
  <si>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</si>
  <si>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</si>
  <si>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</si>
  <si>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</si>
  <si>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</si>
  <si>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</si>
  <si>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</si>
  <si>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</si>
  <si>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</si>
  <si>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</si>
  <si>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</si>
  <si>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</si>
  <si>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</si>
  <si>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</si>
  <si>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</si>
  <si>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</si>
  <si>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</si>
  <si>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</si>
  <si>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</si>
  <si>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</si>
  <si>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</si>
  <si>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</si>
  <si>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</si>
  <si>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</si>
  <si>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</si>
  <si>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</si>
  <si>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</si>
  <si>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</si>
  <si>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</si>
  <si>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</si>
  <si>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</si>
  <si>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</si>
  <si>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</si>
  <si>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</si>
  <si>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</si>
  <si>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</si>
  <si>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</si>
  <si>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</si>
  <si>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</si>
  <si>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</si>
  <si>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</si>
  <si>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</si>
  <si>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</si>
  <si>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</si>
  <si>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</si>
  <si>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</si>
  <si>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</si>
  <si>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</si>
  <si>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</si>
  <si>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</si>
  <si>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</si>
  <si>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</si>
  <si>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</si>
  <si>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</si>
  <si>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</si>
  <si>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</si>
  <si>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</si>
  <si>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</si>
  <si>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</si>
  <si>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</si>
  <si>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</si>
  <si>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</si>
  <si>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</si>
  <si>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</si>
  <si>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</si>
  <si>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</si>
  <si>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</si>
  <si>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</si>
  <si>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</si>
  <si>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</si>
  <si>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</si>
  <si>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</si>
  <si>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</si>
  <si>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</si>
  <si>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</si>
  <si>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</si>
  <si>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</si>
  <si>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</si>
  <si>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</si>
  <si>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</si>
  <si>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</si>
  <si>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</si>
  <si>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</si>
  <si>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</si>
  <si>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</si>
  <si>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</si>
  <si>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</si>
  <si>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</si>
  <si>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</si>
  <si>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</si>
  <si>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</si>
  <si>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</si>
  <si>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</si>
  <si>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</si>
  <si>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</si>
  <si>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</si>
  <si>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</si>
  <si>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</si>
  <si>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</si>
  <si>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</si>
  <si>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</si>
  <si>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</si>
  <si>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</si>
  <si>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</si>
  <si>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</si>
  <si>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</si>
  <si>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</si>
  <si>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</si>
  <si>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</si>
  <si>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</si>
  <si>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</si>
  <si>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</si>
  <si>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</si>
  <si>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</si>
  <si>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</si>
  <si>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</si>
  <si>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</si>
  <si>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</si>
  <si>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</si>
  <si>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</si>
  <si>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</si>
  <si>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</si>
  <si>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</si>
  <si>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</si>
  <si>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</si>
  <si>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</si>
  <si>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</si>
  <si>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</si>
  <si>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</si>
  <si>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</si>
  <si>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</si>
  <si>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</si>
  <si>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</si>
  <si>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</si>
  <si>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</si>
  <si>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</si>
  <si>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</si>
  <si>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</si>
  <si>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</si>
  <si>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</si>
  <si>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</si>
  <si>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</si>
  <si>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</si>
  <si>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</si>
  <si>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</si>
  <si>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</si>
  <si>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</si>
  <si>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</si>
  <si>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</si>
  <si>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</si>
  <si>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</si>
  <si>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</si>
  <si>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</si>
  <si>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</si>
  <si>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</si>
  <si>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</si>
  <si>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</si>
  <si>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</si>
  <si>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</si>
  <si>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</si>
  <si>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</si>
  <si>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</si>
  <si>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</si>
  <si>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</si>
  <si>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</si>
  <si>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</si>
  <si>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</si>
  <si>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</si>
  <si>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</si>
  <si>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</si>
  <si>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</si>
  <si>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</si>
  <si>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</si>
  <si>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</si>
  <si>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</si>
  <si>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</si>
  <si>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</si>
  <si>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</si>
  <si>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</si>
  <si>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</si>
  <si>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</si>
  <si>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</si>
  <si>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</si>
  <si>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</si>
  <si>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</si>
  <si>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</si>
  <si>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</si>
  <si>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</si>
  <si>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</si>
  <si>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</si>
  <si>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</si>
  <si>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</si>
  <si>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</si>
  <si>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</si>
  <si>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</si>
  <si>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</si>
  <si>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</si>
  <si>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</si>
  <si>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</si>
  <si>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</si>
  <si>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</si>
  <si>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</si>
  <si>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</si>
  <si>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</si>
  <si>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</si>
  <si>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</si>
  <si>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</si>
  <si>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</si>
  <si>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</si>
  <si>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</si>
  <si>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</si>
  <si>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</si>
  <si>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</si>
  <si>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</si>
  <si>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</si>
  <si>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</si>
  <si>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</si>
  <si>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</si>
  <si>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</si>
  <si>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</si>
  <si>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</si>
  <si>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</si>
  <si>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</si>
  <si>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</si>
  <si>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</si>
  <si>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</si>
  <si>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</si>
  <si>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</si>
  <si>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</si>
  <si>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</si>
  <si>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</si>
  <si>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</si>
  <si>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</si>
  <si>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</si>
  <si>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</si>
  <si>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</si>
  <si>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</si>
  <si>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</si>
  <si>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</si>
  <si>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</si>
  <si>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</si>
  <si>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</si>
  <si>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</si>
  <si>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</si>
  <si>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</si>
  <si>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</si>
  <si>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</si>
  <si>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</si>
  <si>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</si>
  <si>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</si>
  <si>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</si>
  <si>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</si>
  <si>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</si>
  <si>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</si>
  <si>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</si>
  <si>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</si>
  <si>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</si>
  <si>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</si>
  <si>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</si>
  <si>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</si>
  <si>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</si>
  <si>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</si>
  <si>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</si>
  <si>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</si>
  <si>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</si>
  <si>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</si>
  <si>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</si>
  <si>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</si>
  <si>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</si>
  <si>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</si>
  <si>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</si>
  <si>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</si>
  <si>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</si>
  <si>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</si>
  <si>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</si>
  <si>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</si>
  <si>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</si>
  <si>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</si>
  <si>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</si>
  <si>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</si>
  <si>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</si>
  <si>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</si>
  <si>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</si>
  <si>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</si>
  <si>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</si>
  <si>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</si>
  <si>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</si>
  <si>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</si>
  <si>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</si>
  <si>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</si>
  <si>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</si>
  <si>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</si>
  <si>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</si>
  <si>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</si>
  <si>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</si>
  <si>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</si>
  <si>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</si>
  <si>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</si>
  <si>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</si>
  <si>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</si>
  <si>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</si>
  <si>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</si>
  <si>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</si>
  <si>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</si>
  <si>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</si>
  <si>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</si>
  <si>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</si>
  <si>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</si>
  <si>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</si>
  <si>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</si>
  <si>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</si>
  <si>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</si>
  <si>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</si>
  <si>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</si>
  <si>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</si>
  <si>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</si>
  <si>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</si>
  <si>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</si>
  <si>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</si>
  <si>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</si>
  <si>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</si>
  <si>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</si>
  <si>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</si>
  <si>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</si>
  <si>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</si>
  <si>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</si>
  <si>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</si>
  <si>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</si>
  <si>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</si>
  <si>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</si>
  <si>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</si>
  <si>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</si>
  <si>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</si>
  <si>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</si>
  <si>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</si>
  <si>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</si>
  <si>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</si>
  <si>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</si>
  <si>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</si>
  <si>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</si>
  <si>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</si>
  <si>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</si>
  <si>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</si>
  <si>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</si>
  <si>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</si>
  <si>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</si>
  <si>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</si>
  <si>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</si>
  <si>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</si>
  <si>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</si>
  <si>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</si>
  <si>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</si>
  <si>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</si>
  <si>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</si>
  <si>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</si>
  <si>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</si>
  <si>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</si>
  <si>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</si>
  <si>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</si>
  <si>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</si>
  <si>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</si>
  <si>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</si>
  <si>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</si>
  <si>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</si>
  <si>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</si>
  <si>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</si>
  <si>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</si>
  <si>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</si>
  <si>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</si>
  <si>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</si>
  <si>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</si>
  <si>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</si>
  <si>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</si>
  <si>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</si>
  <si>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</si>
  <si>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</si>
  <si>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</si>
  <si>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</si>
  <si>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</si>
  <si>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</si>
  <si>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</si>
  <si>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</si>
  <si>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</si>
  <si>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</si>
  <si>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</si>
  <si>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</si>
  <si>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</si>
  <si>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</si>
  <si>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</si>
  <si>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</si>
  <si>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</si>
  <si>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</si>
  <si>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</si>
  <si>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</si>
  <si>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</si>
  <si>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</si>
  <si>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</si>
  <si>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</si>
  <si>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</si>
  <si>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</si>
  <si>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</si>
  <si>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</si>
  <si>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</si>
  <si>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</si>
  <si>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</si>
  <si>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</si>
  <si>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</si>
  <si>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</si>
  <si>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</si>
  <si>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</si>
  <si>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</si>
  <si>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</si>
  <si>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</si>
  <si>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</si>
  <si>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</si>
  <si>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</si>
  <si>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</si>
  <si>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</si>
  <si>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</si>
  <si>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</si>
  <si>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</si>
  <si>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</si>
  <si>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</si>
  <si>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</si>
  <si>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</si>
  <si>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</si>
  <si>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</si>
  <si>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</si>
  <si>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</si>
  <si>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</si>
  <si>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</si>
  <si>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</si>
  <si>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</si>
  <si>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</si>
  <si>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</si>
  <si>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</si>
  <si>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</si>
  <si>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</si>
  <si>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</si>
  <si>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</si>
  <si>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</si>
  <si>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</si>
  <si>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</si>
  <si>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</si>
  <si>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</si>
  <si>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</si>
  <si>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</si>
  <si>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</si>
  <si>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</si>
  <si>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</si>
  <si>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</si>
  <si>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</si>
  <si>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</si>
  <si>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</si>
  <si>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</si>
  <si>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</si>
  <si>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</si>
  <si>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</si>
  <si>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</si>
  <si>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</si>
  <si>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</si>
  <si>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</si>
  <si>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</si>
  <si>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</si>
  <si>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</si>
  <si>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</si>
  <si>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</si>
  <si>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</si>
  <si>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</si>
  <si>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</si>
  <si>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</si>
  <si>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</si>
  <si>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</si>
  <si>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</si>
  <si>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</si>
  <si>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</si>
  <si>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</si>
  <si>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</si>
  <si>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</si>
  <si>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</si>
  <si>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</si>
  <si>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</si>
  <si>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</si>
  <si>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</si>
  <si>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</si>
  <si>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</si>
  <si>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</si>
  <si>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</si>
  <si>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</si>
  <si>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</si>
  <si>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</si>
  <si>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</si>
  <si>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</si>
  <si>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</si>
  <si>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</si>
  <si>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</si>
  <si>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</si>
  <si>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</si>
  <si>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</si>
  <si>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</si>
  <si>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</si>
  <si>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</si>
  <si>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</si>
  <si>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</si>
  <si>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</si>
  <si>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</si>
  <si>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</si>
  <si>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</si>
  <si>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</si>
  <si>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</si>
  <si>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</si>
  <si>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</si>
  <si>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</si>
  <si>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</si>
  <si>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</si>
  <si>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</si>
  <si>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</si>
  <si>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</si>
  <si>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</si>
  <si>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</si>
  <si>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</si>
  <si>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</si>
  <si>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</si>
  <si>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</si>
  <si>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</si>
  <si>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</si>
  <si>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</si>
  <si>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</si>
  <si>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</si>
  <si>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</si>
  <si>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</si>
  <si>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</si>
  <si>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</si>
  <si>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</si>
  <si>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</si>
  <si>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</si>
  <si>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</si>
  <si>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</si>
  <si>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</si>
  <si>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</si>
  <si>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</si>
  <si>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</si>
  <si>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</si>
  <si>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</si>
  <si>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</si>
  <si>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</si>
  <si>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</si>
  <si>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</si>
  <si>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</si>
  <si>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</si>
  <si>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</si>
  <si>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</si>
  <si>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</si>
  <si>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</si>
  <si>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</si>
  <si>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</si>
  <si>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</si>
  <si>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</si>
  <si>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</si>
  <si>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</si>
  <si>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</si>
  <si>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</si>
  <si>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</si>
  <si>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</si>
  <si>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</si>
  <si>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</si>
  <si>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</si>
  <si>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</si>
  <si>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</si>
  <si>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</si>
  <si>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</si>
  <si>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</si>
  <si>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</si>
  <si>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</si>
  <si>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</si>
  <si>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</si>
  <si>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</si>
  <si>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</si>
  <si>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</si>
  <si>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</si>
  <si>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</si>
  <si>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</si>
  <si>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</si>
  <si>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</si>
  <si>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</si>
  <si>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</si>
  <si>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</si>
  <si>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</si>
  <si>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</si>
  <si>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</si>
  <si>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</si>
  <si>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</si>
  <si>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</si>
  <si>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</si>
  <si>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</si>
  <si>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</si>
  <si>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</si>
  <si>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</si>
  <si>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</si>
  <si>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</si>
  <si>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</si>
  <si>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</si>
  <si>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</si>
  <si>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</si>
  <si>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</si>
  <si>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</si>
  <si>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</si>
  <si>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</si>
  <si>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</si>
  <si>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</si>
  <si>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</si>
  <si>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</si>
  <si>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</si>
  <si>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</si>
  <si>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</si>
  <si>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</si>
  <si>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</si>
  <si>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</si>
  <si>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</si>
  <si>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</si>
  <si>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</si>
  <si>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</si>
  <si>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</si>
  <si>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</si>
  <si>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</si>
  <si>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</si>
  <si>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</si>
  <si>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</si>
  <si>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</si>
  <si>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</si>
  <si>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</si>
  <si>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</si>
  <si>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</si>
  <si>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</si>
  <si>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</si>
  <si>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</si>
  <si>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</si>
  <si>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</si>
  <si>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</si>
  <si>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</si>
  <si>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</si>
  <si>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</si>
  <si>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</si>
  <si>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</si>
  <si>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</si>
  <si>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</si>
  <si>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</si>
  <si>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</si>
  <si>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</si>
  <si>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</si>
  <si>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</si>
  <si>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</si>
  <si>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</si>
  <si>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</si>
  <si>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</si>
  <si>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</si>
  <si>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</si>
  <si>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</si>
  <si>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</si>
  <si>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</si>
  <si>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</si>
  <si>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</si>
  <si>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</si>
  <si>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</si>
  <si>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</si>
  <si>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</si>
  <si>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</si>
  <si>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</si>
  <si>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</si>
  <si>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</si>
  <si>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</si>
  <si>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</si>
  <si>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</si>
  <si>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</si>
  <si>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</si>
  <si>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</si>
  <si>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</si>
  <si>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</si>
  <si>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</si>
  <si>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</si>
  <si>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</si>
  <si>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</si>
  <si>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</si>
  <si>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</si>
  <si>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</si>
  <si>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</si>
  <si>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</si>
  <si>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</si>
  <si>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</si>
  <si>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</si>
  <si>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</si>
  <si>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</si>
  <si>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</si>
  <si>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</si>
  <si>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</si>
  <si>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</si>
  <si>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</si>
  <si>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</si>
  <si>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</si>
  <si>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</si>
  <si>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</si>
  <si>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</si>
  <si>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</si>
  <si>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</si>
  <si>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</si>
  <si>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</si>
  <si>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</si>
  <si>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</si>
  <si>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</si>
  <si>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</si>
  <si>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</si>
  <si>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</si>
  <si>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</si>
  <si>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</si>
  <si>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</si>
  <si>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</si>
  <si>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</si>
  <si>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</si>
  <si>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</si>
  <si>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</si>
  <si>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</si>
  <si>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</si>
  <si>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</si>
  <si>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</si>
  <si>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</si>
  <si>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</si>
  <si>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</si>
  <si>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</si>
  <si>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</si>
  <si>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</si>
  <si>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</si>
  <si>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</si>
  <si>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</si>
  <si>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</si>
  <si>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</si>
  <si>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</si>
  <si>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</si>
  <si>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</si>
  <si>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</si>
  <si>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</si>
  <si>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</si>
  <si>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</si>
  <si>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</si>
  <si>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</si>
  <si>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</si>
  <si>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</si>
  <si>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</si>
  <si>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</si>
  <si>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</si>
  <si>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</si>
  <si>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</si>
  <si>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</si>
  <si>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</si>
  <si>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</si>
  <si>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</si>
  <si>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</si>
  <si>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</si>
  <si>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</si>
  <si>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</si>
  <si>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</si>
  <si>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</si>
  <si>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</si>
  <si>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</si>
  <si>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</si>
  <si>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</si>
  <si>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</si>
  <si>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</si>
  <si>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</si>
  <si>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</si>
  <si>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</si>
  <si>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</si>
  <si>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</si>
  <si>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</si>
  <si>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</si>
  <si>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</si>
  <si>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</si>
  <si>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</si>
  <si>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</si>
  <si>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</si>
  <si>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</si>
  <si>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</si>
  <si>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</si>
  <si>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</si>
  <si>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</si>
  <si>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</si>
  <si>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</si>
  <si>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</si>
  <si>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</si>
  <si>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</si>
  <si>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</si>
  <si>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</si>
  <si>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</si>
  <si>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</si>
  <si>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</si>
  <si>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</si>
  <si>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</si>
  <si>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</si>
  <si>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</si>
  <si>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</si>
  <si>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</si>
  <si>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</si>
  <si>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</si>
  <si>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</si>
  <si>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</si>
  <si>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</si>
  <si>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</si>
  <si>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</si>
  <si>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</si>
  <si>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</si>
  <si>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</si>
  <si>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</si>
  <si>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</si>
  <si>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</si>
  <si>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</si>
  <si>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</si>
  <si>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</si>
  <si>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</si>
  <si>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</si>
  <si>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</si>
  <si>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</si>
  <si>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</si>
  <si>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</si>
  <si>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</si>
  <si>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</si>
  <si>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</si>
  <si>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</si>
  <si>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</si>
  <si>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</si>
  <si>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</si>
  <si>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</si>
  <si>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</si>
  <si>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</si>
  <si>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</si>
  <si>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</si>
  <si>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</si>
  <si>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</si>
  <si>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</si>
  <si>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</si>
  <si>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</si>
  <si>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</si>
  <si>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</si>
  <si>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</si>
  <si>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</si>
  <si>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</si>
  <si>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</si>
  <si>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</si>
  <si>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</si>
  <si>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</si>
  <si>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</si>
  <si>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</si>
  <si>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</si>
  <si>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</si>
  <si>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</si>
  <si>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</si>
  <si>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</si>
  <si>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</si>
  <si>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</si>
  <si>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</si>
  <si>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</si>
  <si>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</si>
  <si>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</si>
  <si>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</si>
  <si>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</si>
  <si>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</si>
  <si>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</si>
  <si>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</si>
  <si>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</si>
  <si>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</si>
  <si>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</si>
  <si>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</si>
  <si>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</si>
  <si>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</si>
  <si>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</si>
  <si>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</si>
  <si>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</si>
  <si>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</si>
  <si>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</si>
  <si>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</si>
  <si>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</si>
  <si>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</si>
  <si>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</si>
  <si>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</si>
  <si>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</si>
  <si>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</si>
  <si>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</si>
  <si>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</si>
  <si>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</si>
  <si>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</si>
  <si>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</si>
  <si>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</si>
  <si>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</si>
  <si>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</si>
  <si>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</si>
  <si>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</si>
  <si>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</si>
  <si>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</si>
  <si>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</si>
  <si>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</si>
  <si>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</si>
  <si>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</si>
  <si>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</si>
  <si>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</si>
  <si>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</si>
  <si>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</si>
  <si>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</si>
  <si>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</si>
  <si>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</si>
  <si>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</si>
  <si>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</si>
  <si>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</si>
  <si>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</si>
  <si>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</si>
  <si>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</si>
  <si>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</si>
  <si>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</si>
  <si>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</si>
  <si>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</si>
  <si>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</si>
  <si>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</si>
  <si>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</si>
  <si>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</si>
  <si>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</si>
  <si>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</si>
  <si>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</si>
  <si>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</si>
  <si>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</si>
  <si>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</si>
  <si>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</si>
  <si>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</si>
  <si>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</si>
  <si>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</si>
  <si>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</si>
  <si>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</si>
  <si>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</si>
  <si>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</si>
  <si>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</si>
  <si>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</si>
  <si>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</si>
  <si>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</si>
  <si>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</si>
  <si>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</si>
  <si>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</si>
  <si>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</si>
  <si>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</si>
  <si>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</si>
  <si>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</si>
  <si>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</si>
  <si>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</si>
  <si>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</si>
  <si>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</si>
  <si>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</si>
  <si>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</si>
  <si>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</si>
  <si>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</si>
  <si>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</si>
  <si>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</si>
  <si>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</si>
  <si>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</si>
  <si>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</si>
  <si>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</si>
  <si>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</si>
  <si>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</si>
  <si>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</si>
  <si>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</si>
  <si>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</si>
  <si>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</si>
  <si>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</si>
  <si>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</si>
  <si>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</si>
  <si>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</si>
  <si>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</si>
  <si>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</si>
  <si>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</si>
  <si>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</si>
  <si>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</si>
  <si>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</si>
  <si>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</si>
  <si>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</si>
  <si>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</si>
  <si>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</si>
  <si>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</si>
  <si>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</si>
  <si>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</si>
  <si>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</si>
  <si>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</si>
  <si>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</si>
  <si>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</si>
  <si>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</si>
  <si>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</si>
  <si>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</si>
  <si>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</si>
  <si>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</si>
  <si>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</si>
  <si>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</si>
  <si>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</si>
  <si>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</si>
  <si>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</si>
  <si>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</si>
  <si>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</si>
  <si>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</si>
  <si>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</si>
  <si>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</si>
  <si>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</si>
  <si>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</si>
  <si>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</si>
  <si>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</si>
  <si>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</si>
  <si>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</si>
  <si>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</si>
  <si>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</si>
  <si>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</si>
  <si>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</si>
  <si>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</si>
  <si>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</si>
  <si>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</si>
  <si>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</si>
  <si>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</si>
  <si>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</si>
  <si>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</si>
  <si>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</si>
  <si>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</si>
  <si>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</si>
  <si>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</si>
  <si>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</si>
  <si>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</si>
  <si>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</si>
  <si>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</si>
  <si>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</si>
  <si>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</si>
  <si>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</si>
  <si>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</si>
  <si>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</si>
  <si>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</si>
  <si>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</si>
  <si>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</si>
  <si>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</si>
  <si>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</si>
  <si>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</si>
  <si>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</si>
  <si>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</si>
  <si>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</si>
  <si>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</si>
  <si>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</si>
  <si>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</si>
  <si>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</si>
  <si>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</si>
  <si>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</si>
  <si>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</si>
  <si>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</si>
  <si>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</si>
  <si>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</si>
  <si>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</si>
  <si>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</si>
  <si>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</si>
  <si>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</si>
  <si>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</si>
  <si>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</si>
  <si>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</si>
  <si>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</si>
  <si>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</si>
  <si>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</si>
  <si>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</si>
  <si>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</si>
  <si>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</si>
  <si>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</si>
  <si>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</si>
  <si>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</si>
  <si>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</si>
  <si>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</si>
  <si>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</si>
  <si>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</si>
  <si>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</si>
  <si>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</si>
  <si>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</si>
  <si>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</si>
  <si>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</si>
  <si>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</si>
  <si>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</si>
  <si>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</si>
  <si>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</si>
  <si>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</si>
  <si>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</si>
  <si>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</si>
  <si>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</si>
  <si>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</si>
  <si>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</si>
  <si>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</si>
  <si>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</si>
  <si>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</si>
  <si>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</si>
  <si>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</si>
  <si>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</si>
  <si>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</si>
  <si>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</si>
  <si>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</si>
  <si>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</si>
  <si>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</si>
  <si>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</si>
  <si>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</si>
  <si>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</si>
  <si>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</si>
  <si>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</si>
  <si>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</si>
  <si>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</si>
  <si>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</si>
  <si>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</si>
  <si>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</si>
  <si>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</si>
  <si>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</si>
  <si>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</si>
  <si>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</si>
  <si>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</si>
  <si>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</si>
  <si>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</si>
  <si>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</si>
  <si>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</si>
  <si>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</si>
  <si>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</si>
  <si>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</si>
  <si>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</si>
  <si>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</si>
  <si>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</si>
  <si>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</si>
  <si>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</si>
  <si>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</si>
  <si>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</si>
  <si>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</si>
  <si>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</si>
  <si>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</si>
  <si>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</si>
  <si>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</si>
  <si>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</si>
  <si>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</si>
  <si>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</si>
  <si>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</si>
  <si>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</si>
  <si>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</si>
  <si>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</si>
  <si>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</si>
  <si>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</si>
  <si>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</si>
  <si>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</si>
  <si>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</si>
  <si>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</si>
  <si>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</si>
  <si>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</si>
  <si>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</si>
  <si>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</si>
  <si>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</si>
  <si>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</si>
  <si>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</si>
  <si>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</si>
  <si>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</si>
  <si>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</si>
  <si>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</si>
  <si>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</si>
  <si>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</si>
  <si>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</si>
  <si>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</si>
  <si>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</si>
  <si>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</si>
  <si>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</si>
  <si>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</si>
  <si>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</si>
  <si>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</si>
  <si>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</si>
  <si>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</si>
  <si>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</si>
  <si>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</si>
  <si>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</si>
  <si>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</si>
  <si>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</si>
  <si>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</si>
  <si>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</si>
  <si>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</si>
  <si>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</si>
  <si>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</si>
  <si>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</si>
  <si>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</si>
  <si>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</si>
  <si>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</si>
  <si>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</si>
  <si>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</si>
  <si>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</si>
  <si>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</si>
  <si>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</si>
  <si>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</si>
  <si>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</si>
  <si>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</si>
  <si>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</si>
  <si>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</si>
  <si>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</si>
  <si>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</si>
  <si>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</si>
  <si>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</si>
  <si>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</si>
  <si>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</si>
  <si>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</si>
  <si>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</si>
  <si>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</si>
  <si>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</si>
  <si>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</si>
  <si>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</si>
  <si>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</si>
  <si>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</si>
  <si>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</si>
  <si>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</si>
  <si>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</si>
  <si>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</si>
  <si>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</si>
  <si>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</si>
  <si>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</si>
  <si>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</si>
  <si>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</si>
  <si>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</si>
  <si>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</si>
  <si>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</si>
  <si>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</si>
  <si>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</si>
  <si>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</si>
  <si>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</si>
  <si>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</si>
  <si>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</si>
  <si>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</si>
  <si>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</si>
  <si>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</si>
  <si>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</si>
  <si>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</si>
  <si>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</si>
  <si>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</si>
  <si>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</si>
  <si>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</si>
  <si>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</si>
  <si>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</si>
  <si>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</si>
  <si>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</si>
  <si>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</si>
  <si>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</si>
  <si>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</si>
  <si>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</si>
  <si>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</si>
  <si>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</si>
  <si>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</si>
  <si>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</si>
  <si>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</si>
  <si>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</si>
  <si>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</si>
  <si>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</si>
  <si>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</si>
  <si>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</si>
  <si>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</si>
  <si>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</si>
  <si>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</si>
  <si>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</si>
  <si>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</si>
  <si>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</si>
  <si>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</si>
  <si>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</si>
  <si>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</si>
  <si>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</si>
  <si>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</si>
  <si>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</si>
  <si>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</si>
  <si>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</si>
  <si>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</si>
  <si>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</si>
  <si>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</si>
  <si>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</si>
  <si>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</si>
  <si>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</si>
  <si>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</si>
  <si>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</si>
  <si>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</si>
  <si>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</si>
  <si>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</si>
  <si>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</si>
  <si>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</si>
  <si>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</si>
  <si>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</si>
  <si>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</si>
  <si>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</si>
  <si>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</si>
  <si>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</si>
  <si>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</si>
  <si>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</si>
  <si>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</si>
  <si>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</si>
  <si>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</si>
  <si>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</si>
  <si>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</si>
  <si>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</si>
  <si>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</si>
  <si>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</si>
  <si>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</si>
  <si>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</si>
  <si>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</si>
  <si>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</si>
  <si>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</si>
  <si>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</si>
  <si>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</si>
  <si>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</si>
  <si>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</si>
  <si>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</si>
  <si>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</si>
  <si>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</si>
  <si>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</si>
  <si>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</si>
  <si>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</si>
  <si>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</si>
  <si>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</si>
  <si>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</si>
  <si>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</si>
  <si>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</si>
  <si>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</si>
  <si>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</si>
  <si>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</si>
  <si>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</si>
  <si>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</si>
  <si>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</si>
  <si>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</si>
  <si>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</si>
  <si>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</si>
  <si>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</si>
  <si>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</si>
  <si>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</si>
  <si>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</si>
  <si>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</si>
  <si>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</si>
  <si>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</si>
  <si>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</si>
  <si>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</si>
  <si>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</si>
  <si>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</si>
  <si>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</si>
  <si>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</si>
  <si>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</si>
  <si>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</si>
  <si>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</si>
  <si>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</si>
  <si>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</si>
  <si>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</si>
  <si>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</si>
  <si>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</si>
  <si>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</si>
  <si>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</si>
  <si>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</si>
  <si>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</si>
  <si>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</si>
  <si>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</si>
  <si>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</si>
  <si>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</si>
  <si>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</si>
  <si>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</si>
  <si>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</si>
  <si>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</si>
  <si>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</si>
  <si>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</si>
  <si>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</si>
  <si>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</si>
  <si>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</si>
  <si>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</si>
  <si>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</si>
  <si>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</si>
  <si>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</si>
  <si>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</si>
  <si>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</si>
  <si>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</si>
  <si>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</si>
  <si>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</si>
  <si>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</si>
  <si>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</si>
  <si>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</si>
  <si>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</si>
  <si>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</si>
  <si>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</si>
  <si>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</si>
  <si>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</si>
  <si>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</si>
  <si>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</si>
  <si>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</si>
  <si>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</si>
  <si>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</si>
  <si>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</si>
  <si>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</si>
  <si>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</si>
  <si>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</si>
  <si>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</si>
  <si>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</si>
  <si>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</si>
  <si>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</si>
  <si>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</si>
  <si>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</si>
  <si>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</si>
  <si>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</si>
  <si>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</si>
  <si>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</si>
  <si>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</si>
  <si>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</si>
  <si>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</si>
  <si>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</si>
  <si>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</si>
  <si>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</si>
  <si>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</si>
  <si>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</si>
  <si>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</si>
  <si>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</si>
  <si>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</si>
  <si>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</si>
  <si>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</si>
  <si>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</si>
  <si>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</si>
  <si>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</si>
  <si>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</si>
  <si>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</si>
  <si>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</si>
  <si>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</si>
  <si>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</si>
  <si>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</si>
  <si>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</si>
  <si>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</si>
  <si>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</si>
  <si>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</si>
  <si>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</si>
  <si>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</si>
  <si>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</si>
  <si>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</si>
  <si>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</si>
  <si>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</si>
  <si>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</si>
  <si>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</si>
  <si>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</si>
  <si>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</si>
  <si>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</si>
  <si>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</si>
  <si>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</si>
  <si>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</si>
  <si>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</si>
  <si>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</si>
  <si>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</si>
  <si>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</si>
  <si>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</si>
  <si>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</si>
  <si>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</si>
  <si>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</si>
  <si>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</si>
  <si>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</si>
  <si>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</si>
  <si>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</si>
  <si>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</si>
  <si>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</si>
  <si>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</si>
  <si>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</si>
  <si>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</si>
  <si>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</si>
  <si>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</si>
  <si>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</si>
  <si>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</si>
  <si>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</si>
  <si>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</si>
  <si>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</si>
  <si>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</si>
  <si>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</si>
  <si>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</si>
  <si>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</si>
  <si>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</si>
  <si>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</si>
  <si>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</si>
  <si>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</si>
  <si>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</si>
  <si>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</si>
  <si>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</si>
  <si>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</si>
  <si>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</si>
  <si>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</si>
  <si>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</si>
  <si>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</si>
  <si>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</si>
  <si>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</si>
  <si>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</si>
  <si>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</si>
  <si>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</si>
  <si>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</si>
  <si>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</si>
  <si>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</si>
  <si>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</si>
  <si>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</si>
  <si>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</si>
  <si>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</si>
  <si>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</si>
  <si>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</si>
  <si>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</si>
  <si>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</si>
  <si>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</si>
  <si>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</si>
  <si>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</si>
  <si>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</si>
  <si>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</si>
  <si>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</si>
  <si>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</si>
  <si>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</si>
  <si>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</si>
  <si>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</si>
  <si>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</si>
  <si>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</si>
  <si>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</si>
  <si>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</si>
  <si>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</si>
  <si>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</si>
  <si>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</si>
  <si>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</si>
  <si>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</si>
  <si>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</si>
  <si>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</si>
  <si>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</si>
  <si>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</si>
  <si>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</si>
  <si>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</si>
  <si>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</si>
  <si>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</si>
  <si>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</si>
  <si>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</si>
  <si>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</si>
  <si>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</si>
  <si>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</si>
  <si>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</si>
  <si>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</si>
  <si>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</si>
  <si>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</si>
  <si>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</si>
  <si>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</si>
  <si>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</si>
  <si>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</si>
  <si>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</si>
  <si>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</si>
  <si>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</si>
  <si>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</si>
  <si>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</si>
  <si>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</si>
  <si>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</si>
  <si>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</si>
  <si>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</si>
  <si>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</si>
  <si>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</si>
  <si>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</si>
  <si>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</si>
  <si>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</si>
  <si>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</si>
  <si>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</si>
  <si>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</si>
  <si>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</si>
  <si>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</si>
  <si>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</si>
  <si>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</si>
  <si>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</si>
  <si>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</si>
  <si>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</si>
  <si>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</si>
  <si>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</si>
  <si>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</si>
  <si>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</si>
  <si>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</si>
  <si>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</si>
  <si>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</si>
  <si>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</si>
  <si>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</si>
  <si>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</si>
  <si>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</si>
  <si>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</si>
  <si>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</si>
  <si>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</si>
  <si>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</si>
  <si>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</si>
  <si>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</si>
  <si>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</si>
  <si>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</si>
  <si>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</si>
  <si>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</si>
  <si>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</si>
  <si>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</si>
  <si>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</si>
  <si>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</si>
  <si>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</si>
  <si>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</si>
  <si>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</si>
  <si>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</si>
  <si>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</si>
  <si>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</si>
  <si>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</si>
  <si>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</si>
  <si>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</si>
  <si>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</si>
  <si>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</si>
  <si>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</si>
  <si>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</si>
  <si>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</si>
  <si>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</si>
  <si>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</si>
  <si>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</si>
  <si>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</si>
  <si>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</si>
  <si>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</si>
  <si>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</si>
  <si>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</si>
  <si>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</si>
  <si>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</si>
  <si>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</si>
  <si>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</si>
  <si>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</si>
  <si>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</si>
  <si>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</si>
  <si>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</si>
  <si>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</si>
  <si>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</si>
  <si>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</si>
  <si>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</si>
  <si>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</si>
  <si>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</si>
  <si>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</si>
  <si>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</si>
  <si>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</si>
  <si>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</si>
  <si>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</si>
  <si>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</si>
  <si>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</si>
  <si>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</si>
  <si>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</si>
  <si>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</si>
  <si>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</si>
  <si>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</si>
  <si>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</si>
  <si>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</si>
  <si>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</si>
  <si>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</si>
  <si>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</si>
  <si>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</si>
  <si>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</si>
  <si>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</si>
  <si>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</si>
  <si>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</si>
  <si>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</si>
  <si>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</si>
  <si>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</si>
  <si>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</si>
  <si>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</si>
  <si>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</si>
  <si>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</si>
  <si>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</si>
  <si>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</si>
  <si>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</si>
  <si>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</si>
  <si>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</si>
  <si>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</si>
  <si>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</si>
  <si>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</si>
  <si>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</si>
  <si>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</si>
  <si>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</si>
  <si>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</si>
  <si>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</si>
  <si>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</si>
  <si>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</si>
  <si>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</si>
  <si>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</si>
  <si>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</si>
  <si>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</si>
  <si>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</si>
  <si>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</si>
  <si>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</si>
  <si>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</si>
  <si>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</si>
  <si>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</si>
  <si>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</si>
  <si>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</si>
  <si>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</si>
  <si>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</si>
  <si>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</si>
  <si>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</si>
  <si>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</si>
  <si>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</si>
  <si>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</si>
  <si>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</si>
  <si>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</si>
  <si>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</si>
  <si>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</si>
  <si>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</si>
  <si>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</si>
  <si>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</si>
  <si>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</si>
  <si>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</si>
  <si>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</si>
  <si>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</si>
  <si>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</si>
  <si>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</si>
  <si>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</si>
  <si>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</si>
  <si>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</si>
  <si>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</si>
  <si>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</si>
  <si>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</si>
  <si>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</si>
  <si>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</si>
  <si>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</si>
  <si>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</si>
  <si>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</si>
  <si>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</si>
  <si>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</si>
  <si>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</si>
  <si>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</si>
  <si>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</si>
  <si>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</si>
  <si>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</si>
  <si>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</si>
  <si>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</si>
  <si>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</si>
  <si>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</si>
  <si>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</si>
  <si>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</si>
  <si>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</si>
  <si>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</si>
  <si>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</si>
  <si>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</si>
  <si>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</si>
  <si>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</si>
  <si>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</si>
  <si>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</si>
  <si>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</si>
  <si>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</si>
  <si>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</si>
  <si>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</si>
  <si>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</si>
  <si>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</si>
  <si>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</si>
  <si>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</si>
  <si>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</si>
  <si>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</si>
  <si>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</si>
  <si>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</si>
  <si>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</si>
  <si>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</si>
  <si>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</si>
  <si>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</si>
  <si>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</si>
  <si>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</si>
  <si>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</si>
  <si>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</si>
  <si>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</si>
  <si>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</si>
  <si>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</si>
  <si>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</si>
  <si>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</si>
  <si>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</si>
  <si>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</si>
  <si>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</si>
  <si>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</si>
  <si>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</si>
  <si>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</si>
  <si>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</si>
  <si>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</si>
  <si>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</si>
  <si>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</si>
  <si>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</si>
  <si>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</si>
  <si>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</si>
  <si>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</si>
  <si>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</si>
  <si>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</si>
  <si>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</si>
  <si>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</si>
  <si>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</si>
  <si>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</si>
  <si>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</si>
  <si>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</si>
  <si>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</si>
  <si>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</si>
  <si>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</si>
  <si>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</si>
  <si>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</si>
  <si>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</si>
  <si>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</si>
  <si>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</si>
  <si>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</si>
  <si>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</si>
  <si>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</si>
  <si>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</si>
  <si>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</si>
  <si>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</si>
  <si>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</si>
  <si>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</si>
  <si>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</si>
  <si>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</si>
  <si>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</si>
  <si>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</si>
  <si>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</si>
  <si>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</si>
  <si>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</si>
  <si>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</si>
  <si>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</si>
  <si>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</si>
  <si>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</si>
  <si>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</si>
  <si>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</si>
  <si>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</si>
  <si>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</si>
  <si>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</si>
  <si>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</si>
  <si>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</si>
  <si>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</si>
  <si>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</si>
  <si>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</si>
  <si>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</si>
  <si>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</si>
  <si>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</si>
  <si>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</si>
  <si>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</si>
  <si>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</si>
  <si>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</si>
  <si>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</si>
  <si>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</si>
  <si>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</si>
  <si>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</si>
  <si>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</si>
  <si>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</si>
  <si>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</si>
  <si>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</si>
  <si>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</si>
  <si>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</si>
  <si>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</si>
  <si>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</si>
  <si>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</si>
  <si>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</si>
  <si>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</si>
  <si>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</si>
  <si>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</si>
  <si>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</si>
  <si>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</si>
  <si>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</si>
  <si>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</si>
  <si>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</si>
  <si>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</si>
  <si>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</si>
  <si>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</si>
  <si>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</si>
  <si>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</si>
  <si>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</si>
  <si>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</si>
  <si>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</si>
  <si>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</si>
  <si>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</si>
  <si>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</si>
  <si>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</si>
  <si>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</si>
  <si>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</si>
  <si>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</si>
  <si>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</si>
  <si>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</si>
  <si>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</si>
  <si>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</si>
  <si>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</si>
  <si>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</si>
  <si>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</si>
  <si>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</si>
  <si>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</si>
  <si>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</si>
  <si>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</si>
  <si>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</si>
  <si>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</si>
  <si>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</si>
  <si>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</si>
  <si>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</si>
  <si>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</si>
  <si>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</si>
  <si>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</si>
  <si>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</si>
  <si>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</si>
  <si>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</si>
  <si>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</si>
  <si>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</si>
  <si>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</si>
  <si>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</si>
  <si>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</si>
  <si>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</si>
  <si>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</si>
  <si>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</si>
  <si>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</si>
  <si>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</si>
  <si>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</si>
  <si>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</si>
  <si>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</si>
  <si>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</si>
  <si>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</si>
  <si>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</si>
  <si>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</si>
  <si>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</si>
  <si>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</si>
  <si>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</si>
  <si>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</si>
  <si>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</si>
  <si>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</si>
  <si>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</si>
  <si>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</si>
  <si>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</si>
  <si>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</si>
  <si>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</si>
  <si>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</si>
  <si>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</si>
  <si>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</si>
  <si>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</si>
  <si>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</si>
  <si>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</si>
  <si>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</si>
  <si>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</si>
  <si>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</si>
  <si>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</si>
  <si>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</si>
  <si>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</si>
  <si>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</si>
  <si>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</si>
  <si>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</si>
  <si>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</si>
  <si>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</si>
  <si>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</si>
  <si>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</si>
  <si>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</si>
  <si>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</si>
  <si>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</si>
  <si>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</si>
  <si>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</si>
  <si>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</si>
  <si>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</si>
  <si>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</si>
  <si>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</si>
  <si>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</si>
  <si>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</si>
  <si>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</si>
  <si>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</si>
  <si>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</si>
  <si>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</si>
  <si>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</si>
  <si>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</si>
  <si>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</si>
  <si>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</si>
  <si>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</si>
  <si>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</si>
  <si>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</si>
  <si>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</si>
  <si>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</si>
  <si>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</si>
  <si>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</si>
  <si>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</si>
  <si>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</si>
  <si>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</si>
  <si>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</si>
  <si>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</si>
  <si>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</si>
  <si>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</si>
  <si>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</si>
  <si>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</si>
  <si>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</si>
  <si>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</si>
  <si>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</si>
  <si>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</si>
  <si>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</si>
  <si>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</si>
  <si>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</si>
  <si>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</si>
  <si>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</si>
  <si>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</si>
  <si>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</si>
  <si>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</si>
  <si>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</si>
  <si>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</si>
  <si>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</si>
  <si>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</si>
  <si>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</si>
  <si>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</si>
  <si>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</si>
  <si>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</si>
  <si>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</si>
  <si>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</si>
  <si>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</si>
  <si>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</si>
  <si>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</si>
  <si>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</si>
  <si>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</si>
  <si>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</si>
  <si>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</si>
  <si>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</si>
  <si>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</si>
  <si>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</si>
  <si>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</si>
  <si>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</si>
  <si>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</si>
  <si>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</si>
  <si>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</si>
  <si>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</si>
  <si>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</si>
  <si>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</si>
  <si>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</si>
  <si>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</si>
  <si>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</si>
  <si>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</si>
  <si>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</si>
  <si>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</si>
  <si>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</si>
  <si>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</si>
  <si>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</si>
  <si>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</si>
  <si>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</si>
  <si>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</si>
  <si>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</si>
  <si>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</si>
  <si>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</si>
  <si>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</si>
  <si>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</si>
  <si>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</si>
  <si>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</si>
  <si>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</si>
  <si>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</si>
  <si>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</si>
  <si>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</si>
  <si>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</si>
  <si>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</si>
  <si>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</si>
  <si>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</si>
  <si>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</si>
  <si>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</si>
  <si>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</si>
  <si>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</si>
  <si>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</si>
  <si>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</si>
  <si>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</si>
  <si>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</si>
  <si>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</si>
  <si>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</si>
  <si>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</si>
  <si>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</si>
  <si>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</si>
  <si>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</si>
  <si>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</si>
  <si>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</si>
  <si>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</si>
  <si>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</si>
  <si>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</si>
  <si>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</si>
  <si>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</si>
  <si>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</si>
  <si>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</si>
  <si>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</si>
  <si>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</si>
  <si>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</si>
  <si>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</si>
  <si>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</si>
  <si>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</si>
  <si>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</si>
  <si>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</si>
  <si>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</si>
  <si>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</si>
  <si>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</si>
  <si>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</si>
  <si>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</si>
  <si>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</si>
  <si>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</si>
  <si>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</si>
  <si>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</si>
  <si>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</si>
  <si>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</si>
  <si>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</si>
  <si>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</si>
  <si>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</si>
  <si>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</si>
  <si>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</si>
  <si>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</si>
  <si>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</si>
  <si>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</si>
  <si>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</si>
  <si>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</si>
  <si>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</si>
  <si>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</si>
  <si>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</si>
  <si>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</si>
  <si>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</si>
  <si>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</si>
  <si>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</si>
  <si>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</si>
  <si>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</si>
  <si>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</si>
  <si>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</si>
  <si>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</si>
  <si>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</si>
  <si>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</si>
  <si>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</si>
  <si>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</si>
  <si>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</si>
  <si>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</si>
  <si>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</si>
  <si>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</si>
  <si>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</si>
  <si>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</si>
  <si>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</si>
  <si>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</si>
  <si>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</si>
  <si>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</si>
  <si>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</si>
  <si>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</si>
  <si>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</si>
  <si>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</si>
  <si>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</si>
  <si>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</si>
  <si>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</si>
  <si>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</si>
  <si>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</si>
  <si>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</si>
  <si>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</si>
  <si>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</si>
  <si>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</si>
  <si>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</si>
  <si>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</si>
  <si>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</si>
  <si>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</si>
  <si>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</si>
  <si>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</si>
  <si>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</si>
  <si>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</si>
  <si>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</si>
  <si>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</si>
  <si>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</si>
  <si>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</si>
  <si>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</si>
  <si>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</si>
  <si>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</si>
  <si>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</si>
  <si>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</si>
  <si>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</si>
  <si>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</si>
  <si>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</si>
  <si>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</si>
  <si>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</si>
  <si>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</si>
  <si>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</si>
  <si>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</si>
  <si>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</si>
  <si>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</si>
  <si>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</si>
  <si>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</si>
  <si>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</si>
  <si>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</si>
  <si>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</si>
  <si>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</si>
  <si>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</si>
  <si>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</si>
  <si>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</si>
  <si>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</si>
  <si>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</si>
  <si>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</si>
  <si>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</si>
  <si>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</si>
  <si>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</si>
  <si>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</si>
  <si>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</si>
  <si>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</si>
  <si>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</si>
  <si>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</si>
  <si>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</si>
  <si>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</si>
  <si>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</si>
  <si>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</si>
  <si>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</si>
  <si>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</si>
  <si>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</si>
  <si>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</si>
  <si>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</si>
  <si>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</si>
  <si>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</si>
  <si>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</si>
  <si>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</si>
  <si>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</si>
  <si>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</si>
  <si>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</si>
  <si>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</si>
  <si>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</si>
  <si>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</si>
  <si>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</si>
  <si>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</si>
  <si>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</si>
  <si>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</si>
  <si>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</si>
  <si>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</si>
  <si>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</si>
  <si>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</si>
  <si>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</si>
  <si>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</si>
  <si>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</si>
  <si>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</si>
  <si>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</si>
  <si>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</si>
  <si>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</si>
  <si>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</si>
  <si>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</si>
  <si>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</si>
  <si>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</si>
  <si>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</si>
  <si>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</si>
  <si>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</si>
  <si>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</si>
  <si>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</si>
  <si>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</si>
  <si>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</si>
  <si>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</si>
  <si>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</si>
  <si>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</si>
  <si>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</si>
  <si>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</si>
  <si>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</si>
  <si>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</si>
  <si>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</si>
  <si>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</si>
  <si>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</si>
  <si>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</si>
  <si>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</si>
  <si>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</si>
  <si>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</si>
  <si>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</si>
  <si>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</si>
  <si>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</si>
  <si>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</si>
  <si>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</si>
  <si>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</si>
  <si>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</si>
  <si>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</si>
  <si>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</si>
  <si>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</si>
  <si>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</si>
  <si>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</si>
  <si>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</si>
  <si>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</si>
  <si>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</si>
  <si>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</si>
  <si>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</si>
  <si>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</si>
  <si>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</si>
  <si>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</si>
  <si>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</si>
  <si>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</si>
  <si>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</si>
  <si>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</si>
  <si>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</si>
  <si>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</si>
  <si>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</si>
  <si>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</si>
  <si>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</si>
  <si>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</si>
  <si>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</si>
  <si>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</si>
  <si>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</si>
  <si>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</si>
  <si>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</si>
  <si>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</si>
  <si>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</si>
  <si>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</si>
  <si>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</si>
  <si>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</si>
  <si>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</si>
  <si>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</si>
  <si>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</si>
  <si>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</si>
  <si>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</si>
  <si>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</si>
  <si>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</si>
  <si>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</si>
  <si>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</si>
  <si>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</si>
  <si>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</si>
  <si>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</si>
  <si>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</si>
  <si>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</si>
  <si>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</si>
  <si>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</si>
  <si>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</si>
  <si>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</si>
  <si>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</si>
  <si>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</si>
  <si>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</si>
  <si>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</si>
  <si>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</si>
  <si>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</si>
  <si>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</si>
  <si>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</si>
  <si>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</si>
  <si>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</si>
  <si>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</si>
  <si>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</si>
  <si>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</si>
  <si>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</si>
  <si>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</si>
  <si>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</si>
  <si>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</si>
  <si>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</si>
  <si>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</si>
  <si>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</si>
  <si>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</si>
  <si>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</si>
  <si>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</si>
  <si>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</si>
  <si>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</si>
  <si>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</si>
  <si>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</si>
  <si>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</si>
  <si>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</si>
  <si>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</si>
  <si>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</si>
  <si>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</si>
  <si>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</si>
  <si>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</si>
  <si>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</si>
  <si>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</si>
  <si>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</si>
  <si>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</si>
  <si>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</si>
  <si>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</si>
  <si>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</si>
  <si>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</si>
  <si>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</si>
  <si>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</si>
  <si>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</si>
  <si>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</si>
  <si>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</si>
  <si>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</si>
  <si>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</si>
  <si>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</si>
  <si>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</si>
  <si>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</si>
  <si>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</si>
  <si>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</si>
  <si>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</si>
  <si>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</si>
  <si>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</si>
  <si>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</si>
  <si>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</si>
  <si>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</si>
  <si>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</si>
  <si>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</si>
  <si>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</si>
  <si>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</si>
  <si>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</si>
  <si>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</si>
  <si>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</si>
  <si>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</si>
  <si>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</si>
  <si>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</si>
  <si>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</si>
  <si>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</si>
  <si>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</si>
  <si>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</si>
  <si>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</si>
  <si>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</si>
  <si>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</si>
  <si>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</si>
  <si>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</si>
  <si>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</si>
  <si>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</si>
  <si>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</si>
  <si>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</si>
  <si>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</si>
  <si>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</si>
  <si>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</si>
  <si>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</si>
  <si>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</si>
  <si>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</si>
  <si>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</si>
  <si>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</si>
  <si>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</si>
  <si>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</si>
  <si>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</si>
  <si>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</si>
  <si>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</si>
  <si>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</si>
  <si>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</si>
  <si>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</si>
  <si>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</si>
  <si>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</si>
  <si>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</si>
  <si>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</si>
  <si>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</si>
  <si>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</si>
  <si>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</si>
  <si>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</si>
  <si>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</si>
  <si>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</si>
  <si>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</si>
  <si>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</si>
  <si>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</si>
  <si>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</si>
  <si>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</si>
  <si>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</si>
  <si>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</si>
  <si>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</si>
  <si>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</si>
  <si>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</si>
  <si>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</si>
  <si>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</si>
  <si>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</si>
  <si>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</si>
  <si>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</si>
  <si>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</si>
  <si>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</si>
  <si>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</si>
  <si>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</si>
  <si>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</si>
  <si>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</si>
  <si>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</si>
  <si>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</si>
  <si>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</si>
  <si>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</si>
  <si>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</si>
  <si>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</si>
  <si>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</si>
  <si>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</si>
  <si>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</si>
  <si>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</si>
  <si>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</si>
  <si>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</si>
  <si>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</si>
  <si>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</si>
  <si>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</si>
  <si>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</si>
  <si>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</si>
  <si>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</si>
  <si>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</si>
  <si>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</si>
  <si>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</si>
  <si>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</si>
  <si>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</si>
  <si>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</si>
  <si>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</si>
  <si>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</si>
  <si>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</si>
  <si>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</si>
  <si>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</si>
  <si>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</si>
  <si>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</si>
  <si>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</si>
  <si>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</si>
  <si>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</si>
  <si>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</si>
  <si>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</si>
  <si>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</si>
  <si>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</si>
  <si>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</si>
  <si>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</si>
  <si>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</si>
  <si>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</si>
  <si>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</si>
  <si>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</si>
  <si>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</si>
  <si>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</si>
  <si>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</si>
  <si>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</si>
  <si>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</si>
  <si>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</si>
  <si>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</si>
  <si>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</si>
  <si>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</si>
  <si>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</si>
  <si>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</si>
  <si>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</si>
  <si>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</si>
  <si>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</si>
  <si>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</si>
  <si>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</si>
  <si>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</si>
  <si>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</si>
  <si>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</si>
  <si>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</si>
  <si>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</si>
  <si>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</si>
  <si>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</si>
  <si>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</si>
  <si>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</si>
  <si>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</si>
  <si>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</si>
  <si>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</si>
  <si>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</si>
  <si>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</si>
  <si>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</si>
  <si>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</si>
  <si>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</si>
  <si>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</si>
  <si>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</si>
  <si>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</si>
  <si>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</si>
  <si>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</si>
  <si>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</si>
  <si>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</si>
  <si>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</si>
  <si>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</si>
  <si>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</si>
  <si>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</si>
  <si>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</si>
  <si>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</si>
  <si>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</si>
  <si>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</si>
  <si>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</si>
  <si>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</si>
  <si>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</si>
  <si>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</si>
  <si>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</si>
  <si>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</si>
  <si>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</si>
  <si>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</si>
  <si>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</si>
  <si>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</si>
  <si>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</si>
  <si>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</si>
  <si>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</si>
  <si>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</si>
  <si>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</si>
  <si>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</si>
  <si>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</si>
  <si>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</si>
  <si>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</si>
  <si>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</si>
  <si>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</si>
  <si>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</si>
  <si>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</si>
  <si>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</si>
  <si>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</si>
  <si>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</si>
  <si>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</si>
  <si>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</si>
  <si>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</si>
  <si>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</si>
  <si>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</si>
  <si>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</si>
  <si>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</si>
  <si>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</si>
  <si>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</si>
  <si>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</si>
  <si>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</si>
  <si>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</si>
  <si>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</si>
  <si>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</si>
  <si>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</si>
  <si>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</si>
  <si>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</si>
  <si>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</si>
  <si>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</si>
  <si>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</si>
  <si>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</si>
  <si>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</si>
  <si>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</si>
  <si>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</si>
  <si>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</si>
  <si>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</si>
  <si>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</si>
  <si>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</si>
  <si>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</si>
  <si>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</si>
  <si>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</si>
  <si>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</si>
  <si>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</si>
  <si>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</si>
  <si>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</si>
  <si>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</si>
  <si>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</si>
  <si>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</si>
  <si>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</si>
  <si>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</si>
  <si>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</si>
  <si>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</si>
  <si>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</si>
  <si>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</si>
  <si>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</si>
  <si>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</si>
  <si>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</si>
  <si>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</si>
  <si>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</si>
  <si>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</si>
  <si>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</si>
  <si>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</si>
  <si>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</si>
  <si>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</si>
  <si>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</si>
  <si>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</si>
  <si>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</si>
  <si>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</si>
  <si>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</si>
  <si>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</si>
  <si>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</si>
  <si>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</si>
  <si>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</si>
  <si>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</si>
  <si>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</si>
  <si>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</si>
  <si>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</si>
  <si>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</si>
  <si>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</si>
  <si>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</si>
  <si>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</si>
  <si>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</si>
  <si>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</si>
  <si>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</si>
  <si>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</si>
  <si>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</si>
  <si>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</si>
  <si>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</si>
  <si>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</si>
  <si>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</si>
  <si>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</si>
  <si>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</si>
  <si>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</si>
  <si>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</si>
  <si>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</si>
  <si>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</si>
  <si>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</si>
  <si>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</si>
  <si>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</si>
  <si>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</si>
  <si>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</si>
  <si>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</si>
  <si>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</si>
  <si>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</si>
  <si>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</si>
  <si>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</si>
  <si>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</si>
  <si>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</si>
  <si>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</si>
  <si>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</si>
  <si>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</si>
  <si>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</si>
  <si>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</si>
  <si>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</si>
  <si>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</si>
  <si>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</si>
  <si>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</si>
  <si>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</si>
  <si>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</si>
  <si>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</si>
  <si>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</si>
  <si>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</si>
  <si>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</si>
  <si>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</si>
  <si>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</si>
  <si>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</si>
  <si>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</si>
  <si>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</si>
  <si>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</si>
  <si>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</si>
  <si>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</si>
  <si>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</si>
  <si>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</si>
  <si>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</si>
  <si>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</si>
  <si>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</si>
  <si>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</si>
  <si>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</si>
  <si>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</si>
  <si>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</si>
  <si>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</si>
  <si>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</si>
  <si>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</si>
  <si>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</si>
  <si>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</si>
  <si>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</si>
  <si>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</si>
  <si>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</si>
  <si>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</si>
  <si>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</si>
  <si>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</si>
  <si>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</si>
  <si>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</si>
  <si>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</si>
  <si>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</si>
  <si>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</si>
  <si>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</si>
  <si>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</si>
  <si>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</si>
  <si>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</si>
  <si>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</si>
  <si>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</si>
  <si>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</si>
  <si>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</si>
  <si>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</si>
  <si>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</si>
  <si>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</si>
  <si>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</si>
  <si>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</si>
  <si>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</si>
  <si>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</si>
  <si>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</si>
  <si>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</si>
  <si>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</si>
  <si>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</si>
  <si>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</si>
  <si>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</si>
  <si>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</si>
  <si>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</si>
  <si>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</si>
  <si>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</si>
  <si>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</si>
  <si>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</si>
  <si>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</si>
  <si>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</si>
  <si>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</si>
  <si>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</si>
  <si>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</si>
  <si>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</si>
  <si>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</si>
  <si>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</si>
  <si>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</si>
  <si>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</si>
  <si>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</si>
  <si>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</si>
  <si>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</si>
  <si>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</si>
  <si>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</si>
  <si>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</si>
  <si>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</si>
  <si>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</si>
  <si>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</si>
  <si>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</si>
  <si>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</si>
  <si>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</si>
  <si>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</si>
  <si>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</si>
  <si>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</si>
  <si>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</si>
  <si>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</si>
  <si>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</si>
  <si>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</si>
  <si>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</si>
  <si>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</si>
  <si>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</si>
  <si>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</si>
  <si>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</si>
  <si>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</si>
  <si>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</si>
  <si>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</si>
  <si>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</si>
  <si>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</si>
  <si>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</si>
  <si>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</si>
  <si>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</si>
  <si>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</si>
  <si>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</si>
  <si>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</si>
  <si>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</si>
  <si>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</si>
  <si>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</si>
  <si>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</si>
  <si>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</si>
  <si>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</si>
  <si>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</si>
  <si>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</si>
  <si>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</si>
  <si>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</si>
  <si>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</si>
  <si>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</si>
  <si>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</si>
  <si>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</si>
  <si>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</si>
  <si>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</si>
  <si>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</si>
  <si>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</si>
  <si>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</si>
  <si>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</si>
  <si>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</si>
  <si>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</si>
  <si>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</si>
  <si>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</si>
  <si>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</si>
  <si>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</si>
  <si>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</si>
  <si>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</si>
  <si>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</si>
  <si>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</si>
  <si>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</si>
  <si>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</si>
  <si>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</si>
  <si>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</si>
  <si>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</si>
  <si>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</si>
  <si>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</si>
  <si>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</si>
  <si>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</si>
  <si>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</si>
  <si>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</si>
  <si>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</si>
  <si>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</si>
  <si>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</si>
  <si>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</si>
  <si>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</si>
  <si>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</si>
  <si>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</si>
  <si>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</si>
  <si>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</si>
  <si>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</si>
  <si>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</si>
  <si>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</si>
  <si>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</si>
  <si>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</si>
  <si>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</si>
  <si>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</si>
  <si>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</si>
  <si>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</si>
  <si>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</si>
  <si>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</si>
  <si>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</si>
  <si>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</si>
  <si>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</si>
  <si>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</si>
  <si>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</si>
  <si>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</si>
  <si>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</si>
  <si>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</si>
  <si>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</si>
  <si>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</si>
  <si>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</si>
  <si>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</si>
  <si>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</si>
  <si>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</si>
  <si>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</si>
  <si>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</si>
  <si>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</si>
  <si>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</si>
  <si>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</si>
  <si>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</si>
  <si>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</si>
  <si>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</si>
  <si>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</si>
  <si>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</si>
  <si>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</si>
  <si>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</si>
  <si>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</si>
  <si>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</si>
  <si>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</si>
  <si>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</si>
  <si>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</si>
  <si>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</si>
  <si>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</si>
  <si>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</si>
  <si>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</si>
  <si>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</si>
  <si>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</si>
  <si>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</si>
  <si>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</si>
  <si>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</si>
  <si>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</si>
  <si>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</si>
  <si>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</si>
  <si>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</si>
  <si>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</si>
  <si>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</si>
  <si>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</si>
  <si>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</si>
  <si>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</si>
  <si>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</si>
  <si>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</si>
  <si>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</si>
  <si>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</si>
  <si>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</si>
  <si>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</si>
  <si>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</si>
  <si>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</si>
  <si>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</si>
  <si>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</si>
  <si>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</si>
  <si>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</si>
  <si>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</si>
  <si>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</si>
  <si>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</si>
  <si>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</si>
  <si>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</si>
  <si>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</si>
  <si>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</si>
  <si>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</si>
  <si>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</si>
  <si>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</si>
  <si>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</si>
  <si>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</si>
  <si>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</si>
  <si>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</si>
  <si>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</si>
  <si>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</si>
  <si>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</si>
  <si>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</si>
  <si>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</si>
  <si>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</si>
  <si>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</si>
  <si>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</si>
  <si>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</si>
  <si>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</si>
  <si>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</si>
  <si>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</si>
  <si>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</si>
  <si>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</si>
  <si>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</si>
  <si>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</si>
  <si>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</si>
  <si>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</si>
  <si>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</si>
  <si>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</si>
  <si>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</si>
  <si>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</si>
  <si>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</si>
  <si>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</si>
  <si>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</si>
  <si>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</si>
  <si>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</si>
  <si>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</si>
  <si>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</si>
  <si>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</si>
  <si>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</si>
  <si>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</si>
  <si>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</si>
  <si>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</si>
  <si>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</si>
  <si>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</si>
  <si>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</si>
  <si>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</si>
  <si>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</si>
  <si>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</si>
  <si>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</si>
  <si>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</si>
  <si>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</si>
  <si>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</si>
  <si>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</si>
  <si>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</si>
  <si>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</si>
  <si>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</si>
  <si>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</si>
  <si>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</si>
  <si>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</si>
  <si>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</si>
  <si>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</si>
  <si>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</si>
  <si>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</si>
  <si>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</si>
  <si>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</si>
  <si>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</si>
  <si>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</si>
  <si>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</si>
  <si>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</si>
  <si>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</si>
  <si>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</si>
  <si>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</si>
  <si>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</si>
  <si>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</si>
  <si>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</si>
  <si>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</si>
  <si>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</si>
  <si>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</si>
  <si>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</si>
  <si>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</si>
  <si>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</si>
  <si>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</si>
  <si>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</si>
  <si>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</si>
  <si>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</si>
  <si>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</si>
  <si>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</si>
  <si>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</si>
  <si>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</si>
  <si>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</si>
  <si>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</si>
  <si>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</si>
  <si>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</si>
  <si>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</si>
  <si>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</si>
  <si>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</si>
  <si>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</si>
  <si>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</si>
  <si>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</si>
  <si>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</si>
  <si>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</si>
  <si>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</si>
  <si>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</si>
  <si>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</si>
  <si>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</si>
  <si>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</si>
  <si>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</si>
  <si>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</si>
  <si>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</si>
  <si>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</si>
  <si>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</si>
  <si>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</si>
  <si>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</si>
  <si>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</si>
  <si>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</si>
  <si>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</si>
  <si>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</si>
  <si>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</si>
  <si>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</si>
  <si>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</si>
  <si>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</si>
  <si>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</si>
  <si>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</si>
  <si>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</si>
  <si>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</si>
  <si>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</si>
  <si>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</si>
  <si>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</si>
  <si>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</si>
  <si>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</si>
  <si>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</si>
  <si>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</si>
  <si>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</si>
  <si>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</si>
  <si>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</si>
  <si>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</si>
  <si>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</si>
  <si>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</si>
  <si>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</si>
  <si>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</si>
  <si>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</si>
  <si>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</si>
  <si>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</si>
  <si>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</si>
  <si>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</si>
  <si>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</si>
  <si>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</si>
  <si>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</si>
  <si>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</si>
  <si>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</si>
  <si>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</si>
  <si>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</si>
  <si>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</si>
  <si>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</si>
  <si>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</si>
  <si>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</si>
  <si>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</si>
  <si>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</si>
  <si>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</si>
  <si>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</si>
  <si>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</si>
  <si>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</si>
  <si>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</si>
  <si>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</si>
  <si>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</si>
  <si>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</si>
  <si>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</si>
  <si>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</si>
  <si>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</si>
  <si>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</si>
  <si>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</si>
  <si>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</si>
  <si>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</si>
  <si>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</si>
  <si>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</si>
  <si>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</si>
  <si>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</si>
  <si>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</si>
  <si>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</si>
  <si>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</si>
  <si>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</si>
  <si>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</si>
  <si>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</si>
  <si>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</si>
  <si>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</si>
  <si>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</si>
  <si>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</si>
  <si>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</si>
  <si>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</si>
  <si>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</si>
  <si>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</si>
  <si>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</si>
  <si>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</si>
  <si>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</si>
  <si>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</si>
  <si>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</si>
  <si>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</si>
  <si>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</si>
  <si>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</si>
  <si>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</si>
  <si>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</si>
  <si>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</si>
  <si>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</si>
  <si>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</si>
  <si>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</si>
  <si>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</si>
  <si>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</si>
  <si>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</si>
  <si>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</si>
  <si>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</si>
  <si>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</si>
  <si>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</si>
  <si>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</si>
  <si>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</si>
  <si>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</si>
  <si>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</si>
  <si>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</si>
  <si>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</si>
  <si>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</si>
  <si>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</si>
  <si>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</si>
  <si>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</si>
  <si>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</si>
  <si>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</si>
  <si>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</si>
  <si>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</si>
  <si>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</si>
  <si>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</si>
  <si>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</si>
  <si>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</si>
  <si>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</si>
  <si>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</si>
  <si>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</si>
  <si>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</si>
  <si>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</si>
  <si>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</si>
  <si>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</si>
  <si>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</si>
  <si>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</si>
  <si>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</si>
  <si>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</si>
  <si>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</si>
  <si>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</si>
  <si>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</si>
  <si>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</si>
  <si>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</si>
  <si>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</si>
  <si>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</si>
  <si>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</si>
  <si>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</si>
  <si>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</si>
  <si>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</si>
  <si>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</si>
  <si>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</si>
  <si>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</si>
  <si>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</si>
  <si>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</si>
  <si>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</si>
  <si>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</si>
  <si>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</si>
  <si>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</si>
  <si>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</si>
  <si>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</si>
  <si>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</si>
  <si>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</si>
  <si>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</si>
  <si>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</si>
  <si>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</si>
  <si>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</si>
  <si>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</si>
  <si>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</si>
  <si>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</si>
  <si>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</si>
  <si>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</si>
  <si>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</si>
  <si>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</si>
  <si>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</si>
  <si>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</si>
  <si>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</si>
  <si>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</si>
  <si>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</si>
  <si>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</si>
  <si>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</si>
  <si>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</si>
  <si>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</si>
  <si>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</si>
  <si>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</si>
  <si>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</si>
  <si>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</si>
  <si>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</si>
  <si>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</si>
  <si>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</si>
  <si>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</si>
  <si>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</si>
  <si>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</si>
  <si>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</si>
  <si>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</si>
  <si>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</si>
  <si>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</si>
  <si>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</si>
  <si>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</si>
  <si>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</si>
  <si>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</si>
  <si>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</si>
  <si>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</si>
  <si>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</si>
  <si>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</si>
  <si>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</si>
  <si>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</si>
  <si>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</si>
  <si>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</si>
  <si>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</si>
  <si>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</si>
  <si>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</si>
  <si>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</si>
  <si>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</si>
  <si>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</si>
  <si>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</si>
  <si>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</si>
  <si>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</si>
  <si>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</si>
  <si>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</si>
  <si>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</si>
  <si>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</si>
  <si>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</si>
  <si>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</si>
  <si>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</si>
  <si>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</si>
  <si>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</si>
  <si>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</si>
  <si>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</si>
  <si>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</si>
  <si>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</si>
  <si>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</si>
  <si>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</si>
  <si>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</si>
  <si>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</si>
  <si>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</si>
  <si>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</si>
  <si>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</si>
  <si>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</si>
  <si>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</si>
  <si>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</si>
  <si>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</si>
  <si>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</si>
  <si>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</si>
  <si>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</si>
  <si>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</si>
  <si>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</si>
  <si>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</si>
  <si>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</si>
  <si>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</si>
  <si>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</si>
  <si>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</si>
  <si>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</si>
  <si>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</si>
  <si>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</si>
  <si>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</si>
  <si>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</si>
  <si>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</si>
  <si>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</si>
  <si>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</si>
  <si>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</si>
  <si>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</si>
  <si>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</si>
  <si>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</si>
  <si>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</si>
  <si>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</si>
  <si>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</si>
  <si>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</si>
  <si>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</si>
  <si>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</si>
  <si>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</si>
  <si>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</si>
  <si>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</si>
  <si>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</si>
  <si>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</si>
  <si>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</si>
  <si>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</si>
  <si>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</si>
  <si>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</si>
  <si>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</si>
  <si>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</si>
  <si>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</si>
  <si>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</si>
  <si>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</si>
  <si>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</si>
  <si>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</si>
  <si>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</si>
  <si>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</si>
  <si>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</si>
  <si>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</si>
  <si>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</si>
  <si>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</si>
  <si>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</si>
  <si>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</si>
  <si>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</si>
  <si>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</si>
  <si>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</si>
  <si>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</si>
  <si>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</si>
  <si>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</si>
  <si>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</si>
  <si>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</si>
  <si>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</si>
  <si>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</si>
  <si>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</si>
  <si>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</si>
  <si>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</si>
  <si>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</si>
  <si>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</si>
  <si>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</si>
  <si>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</si>
  <si>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</si>
  <si>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</si>
  <si>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</si>
  <si>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</si>
  <si>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</si>
  <si>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</si>
  <si>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</si>
  <si>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</si>
  <si>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</si>
  <si>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</si>
  <si>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</si>
  <si>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</si>
  <si>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</si>
  <si>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</si>
  <si>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</si>
  <si>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</si>
  <si>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</si>
  <si>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</si>
  <si>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</si>
  <si>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</si>
  <si>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</si>
  <si>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</si>
  <si>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</si>
  <si>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</si>
  <si>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</si>
  <si>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</si>
  <si>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</si>
  <si>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</si>
  <si>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</si>
  <si>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</si>
  <si>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</si>
  <si>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</si>
  <si>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</si>
  <si>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</si>
  <si>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</si>
  <si>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</si>
  <si>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</si>
  <si>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</si>
  <si>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</si>
  <si>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</si>
  <si>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</si>
  <si>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</si>
  <si>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</si>
  <si>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</si>
  <si>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</si>
  <si>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</si>
  <si>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</si>
  <si>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</si>
  <si>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</si>
  <si>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</si>
  <si>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</si>
  <si>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</si>
  <si>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</si>
  <si>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</si>
  <si>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</si>
  <si>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</si>
  <si>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</si>
  <si>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</si>
  <si>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</si>
  <si>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</si>
  <si>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</si>
  <si>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</si>
  <si>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</si>
  <si>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</si>
  <si>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</si>
  <si>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</si>
  <si>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</si>
  <si>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</si>
  <si>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</si>
  <si>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</si>
  <si>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</si>
  <si>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</si>
  <si>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</si>
  <si>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</si>
  <si>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</si>
  <si>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</si>
  <si>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</si>
  <si>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</si>
  <si>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</si>
  <si>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</si>
  <si>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</si>
  <si>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</si>
  <si>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</si>
  <si>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</si>
  <si>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</si>
  <si>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</si>
  <si>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</si>
  <si>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</si>
  <si>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</si>
  <si>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</si>
  <si>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</si>
  <si>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</si>
  <si>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</si>
  <si>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</si>
  <si>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</si>
  <si>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</si>
  <si>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</si>
  <si>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</si>
  <si>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</si>
  <si>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</si>
  <si>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</si>
  <si>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</si>
  <si>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</si>
  <si>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</si>
  <si>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</si>
  <si>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</si>
  <si>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</si>
  <si>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</si>
  <si>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</si>
  <si>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</si>
  <si>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</si>
  <si>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</si>
  <si>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</si>
  <si>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</si>
  <si>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</si>
  <si>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</si>
  <si>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</si>
  <si>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</si>
  <si>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</si>
  <si>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</si>
  <si>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</si>
  <si>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</si>
  <si>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</si>
  <si>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</si>
  <si>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</si>
  <si>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</si>
  <si>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</si>
  <si>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</si>
  <si>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</si>
  <si>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</si>
  <si>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</si>
  <si>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</si>
  <si>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</si>
  <si>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</si>
  <si>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</si>
  <si>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</si>
  <si>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</si>
  <si>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</si>
  <si>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</si>
  <si>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</si>
  <si>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</si>
  <si>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</si>
  <si>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</si>
  <si>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</si>
  <si>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</si>
  <si>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</si>
  <si>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</si>
  <si>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</si>
  <si>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</si>
  <si>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</si>
  <si>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</si>
  <si>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</si>
  <si>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</si>
  <si>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</si>
  <si>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</si>
  <si>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</si>
  <si>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</si>
  <si>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</si>
  <si>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</si>
  <si>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</si>
  <si>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</si>
  <si>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</si>
  <si>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</si>
  <si>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</si>
  <si>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</si>
  <si>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</si>
  <si>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</si>
  <si>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</si>
  <si>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</si>
  <si>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</si>
  <si>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</si>
  <si>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</si>
  <si>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</si>
  <si>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</si>
  <si>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</si>
  <si>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</si>
  <si>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</si>
  <si>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</si>
  <si>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</si>
  <si>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</si>
  <si>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</si>
  <si>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</si>
  <si>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</si>
  <si>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</si>
  <si>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</si>
  <si>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</si>
  <si>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</si>
  <si>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</si>
  <si>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</si>
  <si>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</si>
  <si>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</si>
  <si>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</si>
  <si>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</si>
  <si>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</si>
  <si>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</si>
  <si>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</si>
  <si>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</si>
  <si>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</si>
  <si>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</si>
  <si>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</si>
  <si>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</si>
  <si>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</si>
  <si>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</si>
  <si>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</si>
  <si>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</si>
  <si>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</si>
  <si>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</si>
  <si>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</si>
  <si>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</si>
  <si>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</si>
  <si>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</si>
  <si>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</si>
  <si>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</si>
  <si>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</si>
  <si>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</si>
  <si>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</si>
  <si>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</si>
  <si>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</si>
  <si>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</si>
  <si>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</si>
  <si>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</si>
  <si>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</si>
  <si>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</si>
  <si>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</si>
  <si>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</si>
  <si>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</si>
  <si>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</si>
  <si>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</si>
  <si>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</si>
  <si>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</si>
  <si>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</si>
  <si>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</si>
  <si>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</si>
  <si>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</si>
  <si>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</si>
  <si>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</si>
  <si>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</si>
  <si>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</si>
  <si>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</si>
  <si>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</si>
  <si>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</si>
  <si>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</si>
  <si>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</si>
  <si>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</si>
  <si>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</si>
  <si>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</si>
  <si>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</si>
  <si>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</si>
  <si>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</si>
  <si>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</si>
  <si>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</si>
  <si>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</si>
  <si>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</si>
  <si>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</si>
  <si>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</si>
  <si>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</si>
  <si>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</si>
  <si>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</si>
  <si>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</si>
  <si>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</si>
  <si>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</si>
  <si>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</si>
  <si>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</si>
  <si>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</si>
  <si>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</si>
  <si>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</si>
  <si>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</si>
  <si>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</si>
  <si>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</si>
  <si>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</si>
  <si>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</si>
  <si>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</si>
  <si>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</si>
  <si>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</si>
  <si>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</si>
  <si>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</si>
  <si>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</si>
  <si>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</si>
  <si>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</si>
  <si>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</si>
  <si>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</si>
  <si>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</si>
  <si>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</si>
  <si>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</si>
  <si>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</si>
  <si>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</si>
  <si>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</si>
  <si>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</si>
  <si>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</si>
  <si>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</si>
  <si>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</si>
  <si>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</si>
  <si>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</si>
  <si>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</si>
  <si>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</si>
  <si>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</si>
  <si>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</si>
  <si>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</si>
  <si>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</si>
  <si>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</si>
  <si>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</si>
  <si>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</si>
  <si>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</si>
  <si>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</si>
  <si>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</si>
  <si>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</si>
  <si>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</si>
  <si>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</si>
  <si>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</si>
  <si>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</si>
  <si>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</si>
  <si>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</si>
  <si>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</si>
  <si>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</si>
  <si>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</si>
  <si>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</si>
  <si>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</si>
  <si>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</si>
  <si>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</si>
  <si>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</si>
  <si>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</si>
  <si>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</si>
  <si>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</si>
  <si>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</si>
  <si>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</si>
  <si>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</si>
  <si>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</si>
  <si>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</si>
  <si>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</si>
  <si>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</si>
  <si>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</si>
  <si>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</si>
  <si>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</si>
  <si>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</si>
  <si>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</si>
  <si>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</si>
  <si>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</si>
  <si>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</si>
  <si>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</si>
  <si>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</si>
  <si>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</si>
  <si>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</si>
  <si>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</si>
  <si>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</si>
  <si>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</si>
  <si>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</si>
  <si>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</si>
  <si>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</si>
  <si>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</si>
  <si>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</si>
  <si>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</si>
  <si>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</si>
  <si>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</si>
  <si>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</si>
  <si>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</si>
  <si>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</si>
  <si>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</si>
  <si>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</si>
  <si>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</si>
  <si>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</si>
  <si>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</si>
  <si>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</si>
  <si>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</si>
  <si>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</si>
  <si>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</si>
  <si>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</si>
  <si>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</si>
  <si>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</si>
  <si>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</si>
  <si>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</si>
  <si>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</si>
  <si>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</si>
  <si>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</si>
  <si>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</si>
  <si>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</si>
  <si>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</si>
  <si>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</si>
  <si>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</si>
  <si>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</si>
  <si>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</si>
  <si>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</si>
  <si>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</si>
  <si>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</si>
  <si>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</si>
  <si>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</si>
  <si>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</si>
  <si>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</si>
  <si>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</si>
  <si>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</si>
  <si>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</si>
  <si>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</si>
  <si>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</si>
  <si>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</si>
  <si>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</si>
  <si>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</si>
  <si>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</si>
  <si>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</si>
  <si>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</si>
  <si>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</si>
  <si>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</si>
  <si>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</si>
  <si>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</si>
  <si>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</si>
  <si>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</si>
  <si>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</si>
  <si>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</si>
  <si>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</si>
  <si>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</si>
  <si>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</si>
  <si>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</si>
  <si>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</si>
  <si>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</si>
  <si>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</si>
  <si>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</si>
  <si>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</si>
  <si>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</si>
  <si>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</si>
  <si>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</si>
  <si>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</si>
  <si>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</si>
  <si>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</si>
  <si>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</si>
  <si>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</si>
  <si>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</si>
  <si>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</si>
  <si>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</si>
  <si>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</si>
  <si>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</si>
  <si>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</si>
  <si>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</si>
  <si>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</si>
  <si>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</si>
  <si>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</si>
  <si>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</si>
  <si>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</si>
  <si>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</si>
  <si>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</si>
  <si>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</si>
  <si>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</si>
  <si>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</si>
  <si>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</si>
  <si>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</si>
  <si>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</si>
  <si>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</si>
  <si>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</si>
  <si>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</si>
  <si>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</si>
  <si>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</si>
  <si>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</si>
  <si>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</si>
  <si>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</si>
  <si>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</si>
  <si>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</si>
  <si>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</si>
  <si>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</si>
  <si>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</si>
  <si>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</si>
  <si>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</si>
  <si>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</si>
  <si>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</si>
  <si>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</si>
  <si>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</si>
  <si>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</si>
  <si>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</si>
  <si>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</si>
  <si>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</si>
  <si>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</si>
  <si>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</si>
  <si>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</si>
  <si>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</si>
  <si>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</si>
  <si>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</si>
  <si>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</si>
  <si>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</si>
  <si>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</si>
  <si>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</si>
  <si>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</si>
  <si>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</si>
  <si>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</si>
  <si>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</si>
  <si>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</si>
  <si>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</si>
  <si>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</si>
  <si>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</si>
  <si>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</si>
  <si>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</si>
  <si>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</si>
  <si>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</si>
  <si>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</si>
  <si>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</si>
  <si>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</si>
  <si>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</si>
  <si>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</si>
  <si>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</si>
  <si>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</si>
  <si>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</si>
  <si>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</si>
  <si>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</si>
  <si>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</si>
  <si>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</si>
  <si>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</si>
  <si>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</si>
  <si>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</si>
  <si>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</si>
  <si>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</si>
  <si>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</si>
  <si>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</si>
  <si>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</si>
  <si>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</si>
  <si>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</si>
  <si>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</si>
  <si>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</si>
  <si>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</si>
  <si>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</si>
  <si>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</si>
  <si>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</si>
  <si>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</si>
  <si>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</si>
  <si>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</si>
  <si>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</si>
  <si>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</si>
  <si>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</si>
  <si>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</si>
  <si>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</si>
  <si>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</si>
  <si>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</si>
  <si>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</si>
  <si>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</si>
  <si>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</si>
  <si>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</si>
  <si>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</si>
  <si>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</si>
  <si>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</si>
  <si>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</si>
  <si>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</si>
  <si>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</si>
  <si>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</si>
  <si>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</si>
  <si>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</si>
  <si>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</si>
  <si>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</si>
  <si>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</si>
  <si>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</si>
  <si>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</si>
  <si>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</si>
  <si>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</si>
  <si>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</si>
  <si>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</si>
  <si>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</si>
  <si>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</si>
  <si>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</si>
  <si>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</si>
  <si>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</si>
  <si>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</si>
  <si>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</si>
  <si>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</si>
  <si>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</si>
  <si>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</si>
  <si>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</si>
  <si>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</si>
  <si>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</si>
  <si>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</si>
  <si>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</si>
  <si>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</si>
  <si>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</si>
  <si>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</si>
  <si>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</si>
  <si>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</si>
  <si>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</si>
  <si>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</si>
  <si>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</si>
  <si>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</si>
  <si>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</si>
  <si>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</si>
  <si>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</si>
  <si>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</si>
  <si>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</si>
  <si>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</si>
  <si>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</si>
  <si>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</si>
  <si>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</si>
  <si>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</si>
  <si>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</si>
  <si>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</si>
  <si>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</si>
  <si>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</si>
  <si>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</si>
  <si>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</si>
  <si>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</si>
  <si>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</si>
  <si>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</si>
  <si>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</si>
  <si>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</si>
  <si>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</si>
  <si>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</si>
  <si>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</si>
  <si>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</si>
  <si>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</si>
  <si>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</si>
  <si>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</si>
  <si>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</si>
  <si>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</si>
  <si>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</si>
  <si>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</si>
  <si>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</si>
  <si>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</si>
  <si>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</si>
  <si>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</si>
  <si>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</si>
  <si>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</si>
  <si>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</si>
  <si>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</si>
  <si>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</si>
  <si>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</si>
  <si>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</si>
  <si>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</si>
  <si>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</si>
  <si>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</si>
  <si>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</si>
  <si>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</si>
  <si>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</si>
  <si>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</si>
  <si>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</si>
  <si>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</si>
  <si>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</si>
  <si>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</si>
  <si>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</si>
  <si>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</si>
  <si>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</si>
  <si>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</si>
  <si>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</si>
  <si>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</si>
  <si>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</si>
  <si>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</si>
  <si>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</si>
  <si>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</si>
  <si>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</si>
  <si>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</si>
  <si>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</si>
  <si>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</si>
  <si>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</si>
  <si>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</si>
  <si>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</si>
  <si>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</si>
  <si>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</si>
  <si>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</si>
  <si>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</si>
  <si>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</si>
  <si>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</si>
  <si>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</si>
  <si>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</si>
  <si>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</si>
  <si>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</si>
  <si>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</si>
  <si>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</si>
  <si>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</si>
  <si>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</si>
  <si>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</si>
  <si>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</si>
  <si>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</si>
  <si>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</si>
  <si>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</si>
  <si>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</si>
  <si>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</si>
  <si>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</si>
  <si>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</si>
  <si>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</si>
  <si>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</si>
  <si>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</si>
  <si>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</si>
  <si>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</si>
  <si>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</si>
  <si>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</si>
  <si>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</si>
  <si>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</si>
  <si>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</si>
  <si>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</si>
  <si>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</si>
  <si>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</si>
  <si>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</si>
  <si>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</si>
  <si>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</si>
  <si>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</si>
  <si>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</si>
  <si>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</si>
  <si>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</si>
  <si>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</si>
  <si>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</si>
  <si>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</si>
  <si>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</si>
  <si>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</si>
  <si>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</si>
  <si>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</si>
  <si>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</si>
  <si>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</si>
  <si>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</si>
  <si>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</si>
  <si>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</si>
  <si>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</si>
  <si>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</si>
  <si>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</si>
  <si>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</si>
  <si>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</si>
  <si>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</si>
  <si>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</si>
  <si>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</si>
  <si>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</si>
  <si>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</si>
  <si>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</si>
  <si>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</si>
  <si>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</si>
  <si>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</si>
  <si>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</si>
  <si>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</si>
  <si>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</si>
  <si>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</si>
  <si>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</si>
  <si>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</si>
  <si>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</si>
  <si>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</si>
  <si>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</si>
  <si>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</si>
  <si>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</si>
  <si>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</si>
  <si>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</si>
  <si>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</si>
  <si>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</si>
  <si>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</si>
  <si>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</si>
  <si>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</si>
  <si>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</si>
  <si>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</si>
  <si>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</si>
  <si>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</si>
  <si>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</si>
  <si>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</si>
  <si>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</si>
  <si>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</si>
  <si>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</si>
  <si>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</si>
  <si>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</si>
  <si>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</si>
  <si>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</si>
  <si>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</si>
  <si>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</si>
  <si>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</si>
  <si>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</si>
  <si>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</si>
  <si>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</si>
  <si>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</si>
  <si>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</si>
  <si>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</si>
  <si>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</si>
  <si>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</si>
  <si>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</si>
  <si>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</si>
  <si>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</si>
  <si>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</si>
  <si>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</si>
  <si>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</si>
  <si>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</si>
  <si>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</si>
  <si>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</si>
  <si>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</si>
  <si>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</si>
  <si>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</si>
  <si>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</si>
  <si>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</si>
  <si>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</si>
  <si>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</si>
  <si>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</si>
  <si>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</si>
  <si>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</si>
  <si>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</si>
  <si>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</si>
  <si>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</si>
  <si>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</si>
  <si>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</si>
  <si>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</si>
  <si>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</si>
  <si>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</si>
  <si>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</si>
  <si>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</si>
  <si>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</si>
  <si>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</si>
  <si>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</si>
  <si>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</si>
  <si>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</si>
  <si>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</si>
  <si>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</si>
  <si>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</si>
  <si>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</si>
  <si>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</si>
  <si>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</si>
  <si>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</si>
  <si>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</si>
  <si>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</si>
  <si>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</si>
  <si>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</si>
  <si>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</si>
  <si>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</si>
  <si>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</si>
  <si>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</si>
  <si>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</si>
  <si>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</si>
  <si>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</si>
  <si>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</si>
  <si>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</si>
  <si>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</si>
  <si>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</si>
  <si>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</si>
  <si>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</si>
  <si>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</si>
  <si>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</si>
  <si>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</si>
  <si>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</si>
  <si>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</si>
  <si>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</si>
  <si>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</si>
  <si>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</si>
  <si>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</si>
  <si>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</si>
  <si>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</si>
  <si>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</si>
  <si>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</si>
  <si>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</si>
  <si>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</si>
  <si>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</si>
  <si>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</si>
  <si>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</si>
  <si>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</si>
  <si>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</si>
  <si>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</si>
  <si>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</si>
  <si>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</si>
  <si>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</si>
  <si>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</si>
  <si>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</si>
  <si>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</si>
  <si>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</si>
  <si>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</si>
  <si>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</si>
  <si>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</si>
  <si>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</si>
  <si>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</si>
  <si>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</si>
  <si>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</si>
  <si>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</si>
  <si>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</si>
  <si>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</si>
  <si>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</si>
  <si>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</si>
  <si>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</si>
  <si>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</si>
  <si>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</si>
  <si>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</si>
  <si>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</si>
  <si>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</si>
  <si>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</si>
  <si>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</si>
  <si>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</si>
  <si>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</si>
  <si>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</si>
  <si>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</si>
  <si>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</si>
  <si>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</si>
  <si>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</si>
  <si>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</si>
  <si>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</si>
  <si>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</si>
  <si>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</si>
  <si>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</si>
  <si>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</si>
  <si>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</si>
  <si>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</si>
  <si>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</si>
  <si>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</si>
  <si>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</si>
  <si>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</si>
  <si>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</si>
  <si>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</si>
  <si>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</si>
  <si>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</si>
  <si>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</si>
  <si>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</si>
  <si>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</si>
  <si>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</si>
  <si>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</si>
  <si>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</si>
  <si>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</si>
  <si>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</si>
  <si>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</si>
  <si>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</si>
  <si>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</si>
  <si>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</si>
  <si>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</si>
  <si>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</si>
  <si>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</si>
  <si>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</si>
  <si>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</si>
  <si>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</si>
  <si>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</si>
  <si>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</si>
  <si>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</si>
  <si>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</si>
  <si>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</si>
  <si>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</si>
  <si>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</si>
  <si>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</si>
  <si>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</si>
  <si>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</si>
  <si>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</si>
  <si>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</si>
  <si>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</si>
  <si>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</si>
  <si>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</si>
  <si>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</si>
  <si>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</si>
  <si>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</si>
  <si>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</si>
  <si>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</si>
  <si>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</si>
  <si>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</si>
  <si>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</si>
  <si>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</si>
  <si>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</si>
  <si>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</si>
  <si>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</si>
  <si>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</si>
  <si>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</si>
  <si>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</si>
  <si>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</si>
  <si>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</si>
  <si>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</si>
  <si>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</si>
  <si>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</si>
  <si>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</si>
  <si>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</si>
  <si>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</si>
  <si>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</si>
  <si>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</si>
  <si>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</si>
  <si>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</si>
  <si>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</si>
  <si>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</si>
  <si>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</si>
  <si>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</si>
  <si>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</si>
  <si>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</si>
  <si>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</si>
  <si>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</si>
  <si>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</si>
  <si>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</si>
  <si>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</si>
  <si>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</si>
  <si>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</si>
  <si>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</si>
  <si>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</si>
  <si>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</si>
  <si>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</si>
  <si>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</si>
  <si>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</si>
  <si>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</si>
  <si>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</si>
  <si>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</si>
  <si>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</si>
  <si>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</si>
  <si>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</si>
  <si>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</si>
  <si>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</si>
  <si>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</si>
  <si>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</si>
  <si>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</si>
  <si>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</si>
  <si>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</si>
  <si>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</si>
  <si>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</si>
  <si>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</si>
  <si>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</si>
  <si>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</si>
  <si>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</si>
  <si>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</si>
  <si>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</si>
  <si>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</si>
  <si>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</si>
  <si>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</si>
  <si>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</si>
  <si>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</si>
  <si>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</si>
  <si>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</si>
  <si>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</si>
  <si>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</si>
  <si>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</si>
  <si>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</si>
  <si>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</si>
  <si>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</si>
  <si>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</si>
  <si>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</si>
  <si>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</si>
  <si>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</si>
  <si>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</si>
  <si>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</si>
  <si>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</si>
  <si>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</si>
  <si>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</si>
  <si>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</si>
  <si>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</si>
  <si>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</si>
  <si>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</si>
  <si>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</si>
  <si>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</si>
  <si>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</si>
  <si>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</si>
  <si>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</si>
  <si>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</si>
  <si>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</si>
  <si>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</si>
  <si>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</si>
  <si>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</si>
  <si>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</si>
  <si>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</si>
  <si>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</si>
  <si>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</si>
  <si>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</si>
  <si>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</si>
  <si>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</si>
  <si>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</si>
  <si>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</si>
  <si>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</si>
  <si>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</si>
  <si>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</si>
  <si>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</si>
  <si>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</si>
  <si>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</si>
  <si>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</si>
  <si>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</si>
  <si>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</si>
  <si>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</si>
  <si>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</si>
  <si>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</si>
  <si>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</si>
  <si>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</si>
  <si>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</si>
  <si>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</si>
  <si>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</si>
  <si>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</si>
  <si>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</si>
  <si>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</si>
  <si>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</si>
  <si>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</si>
  <si>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</si>
  <si>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</si>
  <si>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</si>
  <si>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</si>
  <si>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</si>
  <si>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</si>
  <si>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</si>
  <si>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</si>
  <si>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</si>
  <si>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</si>
  <si>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</si>
  <si>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</si>
  <si>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</si>
  <si>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</si>
  <si>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</si>
  <si>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</si>
  <si>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</si>
  <si>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</si>
  <si>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</si>
  <si>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</si>
  <si>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</si>
  <si>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</si>
  <si>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</si>
  <si>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</si>
  <si>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</si>
  <si>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</si>
  <si>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</si>
  <si>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</si>
  <si>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</si>
  <si>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</si>
  <si>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</si>
  <si>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</si>
  <si>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</si>
  <si>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</si>
  <si>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</si>
  <si>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</si>
  <si>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</si>
  <si>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</si>
  <si>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</si>
  <si>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</si>
  <si>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</si>
  <si>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</si>
  <si>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</si>
  <si>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</si>
  <si>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</si>
  <si>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</si>
  <si>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</si>
  <si>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</si>
  <si>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</si>
  <si>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</si>
  <si>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</si>
  <si>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</si>
  <si>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</si>
  <si>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</si>
  <si>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</si>
  <si>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</si>
  <si>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</si>
  <si>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</si>
  <si>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</si>
  <si>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</si>
  <si>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</si>
  <si>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</si>
  <si>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</si>
  <si>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</si>
  <si>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</si>
  <si>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</si>
  <si>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</si>
  <si>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</si>
  <si>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</si>
  <si>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</si>
  <si>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</si>
  <si>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</si>
  <si>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</si>
  <si>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</si>
  <si>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</si>
  <si>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</si>
  <si>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</si>
  <si>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</si>
  <si>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</si>
  <si>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</si>
  <si>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</si>
  <si>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</si>
  <si>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</si>
  <si>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</si>
  <si>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</si>
  <si>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</si>
  <si>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</si>
  <si>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</si>
  <si>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</si>
  <si>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</si>
  <si>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</si>
  <si>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</si>
  <si>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</si>
  <si>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</si>
  <si>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</si>
  <si>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</si>
  <si>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</si>
  <si>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</si>
  <si>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</si>
  <si>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</si>
  <si>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</si>
  <si>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</si>
  <si>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</si>
  <si>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</si>
  <si>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</si>
  <si>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</si>
  <si>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</si>
  <si>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</si>
  <si>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</si>
  <si>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</si>
  <si>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</si>
  <si>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</si>
  <si>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</si>
  <si>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</si>
  <si>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</si>
  <si>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</si>
  <si>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</si>
  <si>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</si>
  <si>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</si>
  <si>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</si>
  <si>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</si>
  <si>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</si>
  <si>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</si>
  <si>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</si>
  <si>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</si>
  <si>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</si>
  <si>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</si>
  <si>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</si>
  <si>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</si>
  <si>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</si>
  <si>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</si>
  <si>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</si>
  <si>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</si>
  <si>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</si>
  <si>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</si>
  <si>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</si>
  <si>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</si>
  <si>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</si>
  <si>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</si>
  <si>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</si>
  <si>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</si>
  <si>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</si>
  <si>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</si>
  <si>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</si>
  <si>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</si>
  <si>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</si>
  <si>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</si>
  <si>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</si>
  <si>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</si>
  <si>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</si>
  <si>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</si>
  <si>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</si>
  <si>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</si>
  <si>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</si>
  <si>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</si>
  <si>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</si>
  <si>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</si>
  <si>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</si>
  <si>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</si>
  <si>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</si>
  <si>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</si>
  <si>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</si>
  <si>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</si>
  <si>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</si>
  <si>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</si>
  <si>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</si>
  <si>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</si>
  <si>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</si>
  <si>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</si>
  <si>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</si>
  <si>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</si>
  <si>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</si>
  <si>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</si>
  <si>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</si>
  <si>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</si>
  <si>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</si>
  <si>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</si>
  <si>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</si>
  <si>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</si>
  <si>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</si>
  <si>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</si>
  <si>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</si>
  <si>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</si>
  <si>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</si>
  <si>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</si>
  <si>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</si>
  <si>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</si>
  <si>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</si>
  <si>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</si>
  <si>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</si>
  <si>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</si>
  <si>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</si>
  <si>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</si>
  <si>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</si>
  <si>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</si>
  <si>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</si>
  <si>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</si>
  <si>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</si>
  <si>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</si>
  <si>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</si>
  <si>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</si>
  <si>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</si>
  <si>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</si>
  <si>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</si>
  <si>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</si>
  <si>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</si>
  <si>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</si>
  <si>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</si>
  <si>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</si>
  <si>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</si>
  <si>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</si>
  <si>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</si>
  <si>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</si>
  <si>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</si>
  <si>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</si>
  <si>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</si>
  <si>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</si>
  <si>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</si>
  <si>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</si>
  <si>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</si>
  <si>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</si>
  <si>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</si>
  <si>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</si>
  <si>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</si>
  <si>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</si>
  <si>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</si>
  <si>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</si>
  <si>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</si>
  <si>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</si>
  <si>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</si>
  <si>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</si>
  <si>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</si>
  <si>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</si>
  <si>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</si>
  <si>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</si>
  <si>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</si>
  <si>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</si>
  <si>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</si>
  <si>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</si>
  <si>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</si>
  <si>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</si>
  <si>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</si>
  <si>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</si>
  <si>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</si>
  <si>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</si>
  <si>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</si>
  <si>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</si>
  <si>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</si>
  <si>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</si>
  <si>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</si>
  <si>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</si>
  <si>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</si>
  <si>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</si>
  <si>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</si>
  <si>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</si>
  <si>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</si>
  <si>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</si>
  <si>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</si>
  <si>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</si>
  <si>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</si>
  <si>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</si>
  <si>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</si>
  <si>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</si>
  <si>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</si>
  <si>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</si>
  <si>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</si>
  <si>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</si>
  <si>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</si>
  <si>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</si>
  <si>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</si>
  <si>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</si>
  <si>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</si>
  <si>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</si>
  <si>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</si>
  <si>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</si>
  <si>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</si>
  <si>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</si>
  <si>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</si>
  <si>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</si>
  <si>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</si>
  <si>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</si>
  <si>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</si>
  <si>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</si>
  <si>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</si>
  <si>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</si>
  <si>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</si>
  <si>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</si>
  <si>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</si>
  <si>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</si>
  <si>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</si>
  <si>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</si>
  <si>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</si>
  <si>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</si>
  <si>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</si>
  <si>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</si>
  <si>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</si>
  <si>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</si>
  <si>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</si>
  <si>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</si>
  <si>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</si>
  <si>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</si>
  <si>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</si>
  <si>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</si>
  <si>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</si>
  <si>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</si>
  <si>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</si>
  <si>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</si>
  <si>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</si>
  <si>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</si>
  <si>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</si>
  <si>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</si>
  <si>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</si>
  <si>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</si>
  <si>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</si>
  <si>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</si>
  <si>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</si>
  <si>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</si>
  <si>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</si>
  <si>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</si>
  <si>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</si>
  <si>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</si>
  <si>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</si>
  <si>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</si>
  <si>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</si>
  <si>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</si>
  <si>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</si>
  <si>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</si>
  <si>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</si>
  <si>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</si>
  <si>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</si>
  <si>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</si>
  <si>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</si>
  <si>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</si>
  <si>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</si>
  <si>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</si>
  <si>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</si>
  <si>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</si>
  <si>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</si>
  <si>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</si>
  <si>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</si>
  <si>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</si>
  <si>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</si>
  <si>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</si>
  <si>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</si>
  <si>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</si>
  <si>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</si>
  <si>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</si>
  <si>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</si>
  <si>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</si>
  <si>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</si>
  <si>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</si>
  <si>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</si>
  <si>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</si>
  <si>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</si>
  <si>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</si>
  <si>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</si>
  <si>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</si>
  <si>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</si>
  <si>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</si>
  <si>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</si>
  <si>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</si>
  <si>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</si>
  <si>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</si>
  <si>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</si>
  <si>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</si>
  <si>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</si>
  <si>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</si>
  <si>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</si>
  <si>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</si>
  <si>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</si>
  <si>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</si>
  <si>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</si>
  <si>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</si>
  <si>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</si>
  <si>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</si>
  <si>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</si>
  <si>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</si>
  <si>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</si>
  <si>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</si>
  <si>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</si>
  <si>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</si>
  <si>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</si>
  <si>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</si>
  <si>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</si>
  <si>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</si>
  <si>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</si>
  <si>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</si>
  <si>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</si>
  <si>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</si>
  <si>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</si>
  <si>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</si>
  <si>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</si>
  <si>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</si>
  <si>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</si>
  <si>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</si>
  <si>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</si>
  <si>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</si>
  <si>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</si>
  <si>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</si>
  <si>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</si>
  <si>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</si>
  <si>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</si>
  <si>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</si>
  <si>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</si>
  <si>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</si>
  <si>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</si>
  <si>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</si>
  <si>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</si>
  <si>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</si>
  <si>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</si>
  <si>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</si>
  <si>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</si>
  <si>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</si>
  <si>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</si>
  <si>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</si>
  <si>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</si>
  <si>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</si>
  <si>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</si>
  <si>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</si>
  <si>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</si>
  <si>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</si>
  <si>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</si>
  <si>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</si>
  <si>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</si>
  <si>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</si>
  <si>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</si>
  <si>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</si>
  <si>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</si>
  <si>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</si>
  <si>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</si>
  <si>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</si>
  <si>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</si>
  <si>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</si>
  <si>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</si>
  <si>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</si>
  <si>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</si>
  <si>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</si>
  <si>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</si>
  <si>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</si>
  <si>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</si>
  <si>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</si>
  <si>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</si>
  <si>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</si>
  <si>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</si>
  <si>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</si>
  <si>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</si>
  <si>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</si>
  <si>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</si>
  <si>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</si>
  <si>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</si>
  <si>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</si>
  <si>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</si>
  <si>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</si>
  <si>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</si>
  <si>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</si>
  <si>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</si>
  <si>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</si>
  <si>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</si>
  <si>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</si>
  <si>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</si>
  <si>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</si>
  <si>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</si>
  <si>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</si>
  <si>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</si>
  <si>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</si>
  <si>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</si>
  <si>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</si>
  <si>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</si>
  <si>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</si>
  <si>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</si>
  <si>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</si>
  <si>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</si>
  <si>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</si>
  <si>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</si>
  <si>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</si>
  <si>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</si>
  <si>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</si>
  <si>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</si>
  <si>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</si>
  <si>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</si>
  <si>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</si>
  <si>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</si>
  <si>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</si>
  <si>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</si>
  <si>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</si>
  <si>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</si>
  <si>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</si>
  <si>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</si>
  <si>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</si>
  <si>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</si>
  <si>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</si>
  <si>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</si>
  <si>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</si>
  <si>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</si>
  <si>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</si>
  <si>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</si>
  <si>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</si>
  <si>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</si>
  <si>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</si>
  <si>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</si>
  <si>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</si>
  <si>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</si>
  <si>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</si>
  <si>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</si>
  <si>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</si>
  <si>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</si>
  <si>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</si>
  <si>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</si>
  <si>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</si>
  <si>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</si>
  <si>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</si>
  <si>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</si>
  <si>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</si>
  <si>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</si>
  <si>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</si>
  <si>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</si>
  <si>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</si>
  <si>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</si>
  <si>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</si>
  <si>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</si>
  <si>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</si>
  <si>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</si>
  <si>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</si>
  <si>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</si>
  <si>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</si>
  <si>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</si>
  <si>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</si>
  <si>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</si>
  <si>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</si>
  <si>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</si>
  <si>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</si>
  <si>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</si>
  <si>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</si>
  <si>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</si>
  <si>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</si>
  <si>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</si>
  <si>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</si>
  <si>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</si>
  <si>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</si>
  <si>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</si>
  <si>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</si>
  <si>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</si>
  <si>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</si>
  <si>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</si>
  <si>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</si>
  <si>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</si>
  <si>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</si>
  <si>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</si>
  <si>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</si>
  <si>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</si>
  <si>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</si>
  <si>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</si>
  <si>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</si>
  <si>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</si>
  <si>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</si>
  <si>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</si>
  <si>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</si>
  <si>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</si>
  <si>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</si>
  <si>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</si>
  <si>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</si>
  <si>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</si>
  <si>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</si>
  <si>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</si>
  <si>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</si>
  <si>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</si>
  <si>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</si>
  <si>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</si>
  <si>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</si>
  <si>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</si>
  <si>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</si>
  <si>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</si>
  <si>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</si>
  <si>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</si>
  <si>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</si>
  <si>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</si>
  <si>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</si>
  <si>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</si>
  <si>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</si>
  <si>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</si>
  <si>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</si>
  <si>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</si>
  <si>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</si>
  <si>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</si>
  <si>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</si>
  <si>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</si>
  <si>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</si>
  <si>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</si>
  <si>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</si>
  <si>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</si>
  <si>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</si>
  <si>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</si>
  <si>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</si>
  <si>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</si>
  <si>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</si>
  <si>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</si>
  <si>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</si>
  <si>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</si>
  <si>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</si>
  <si>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</si>
  <si>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</si>
  <si>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</si>
  <si>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</si>
  <si>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</si>
  <si>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</si>
  <si>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</si>
  <si>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</si>
  <si>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</si>
  <si>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</si>
  <si>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</si>
  <si>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</si>
  <si>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</si>
  <si>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</si>
  <si>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</si>
  <si>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</si>
  <si>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</si>
  <si>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</si>
  <si>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</si>
  <si>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</si>
  <si>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</si>
  <si>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</si>
  <si>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</si>
  <si>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</si>
  <si>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</si>
  <si>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</si>
  <si>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</si>
  <si>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</si>
  <si>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</si>
  <si>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</si>
  <si>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</si>
  <si>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</si>
  <si>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</si>
  <si>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</si>
  <si>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</si>
  <si>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</si>
  <si>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</si>
  <si>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</si>
  <si>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</si>
  <si>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</si>
  <si>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</si>
  <si>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</si>
  <si>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</si>
  <si>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</si>
  <si>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</si>
  <si>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</si>
  <si>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</si>
  <si>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</si>
  <si>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</si>
  <si>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</si>
  <si>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</si>
  <si>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</si>
  <si>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</si>
  <si>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</si>
  <si>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</si>
  <si>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</si>
  <si>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</si>
  <si>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</si>
  <si>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</si>
  <si>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</si>
  <si>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</si>
  <si>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</si>
  <si>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</si>
  <si>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</si>
  <si>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</si>
  <si>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</si>
  <si>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</si>
  <si>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</si>
  <si>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</si>
  <si>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</si>
  <si>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</si>
  <si>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</si>
  <si>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</si>
  <si>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</si>
  <si>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</si>
  <si>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</si>
  <si>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</si>
  <si>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</si>
  <si>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</si>
  <si>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</si>
  <si>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</si>
  <si>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</si>
  <si>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</si>
  <si>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</si>
  <si>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</si>
  <si>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</si>
  <si>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</si>
  <si>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</si>
  <si>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</si>
  <si>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</si>
  <si>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</si>
  <si>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</si>
  <si>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</si>
  <si>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</si>
  <si>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</si>
  <si>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</si>
  <si>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</si>
  <si>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</si>
  <si>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</si>
  <si>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</si>
  <si>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</si>
  <si>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</si>
  <si>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</si>
  <si>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</si>
  <si>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</si>
  <si>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</si>
  <si>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</si>
  <si>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</si>
  <si>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</si>
  <si>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</si>
  <si>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</si>
  <si>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</si>
  <si>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</si>
  <si>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</si>
  <si>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</si>
  <si>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</si>
  <si>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</si>
  <si>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</si>
  <si>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</si>
  <si>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</si>
  <si>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</si>
  <si>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</si>
  <si>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</si>
  <si>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</si>
  <si>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</si>
  <si>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</si>
  <si>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</si>
  <si>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</si>
  <si>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</si>
  <si>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</si>
  <si>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</si>
  <si>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</si>
  <si>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</si>
  <si>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</si>
  <si>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</si>
  <si>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</si>
  <si>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</si>
  <si>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</si>
  <si>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</si>
  <si>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</si>
  <si>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</si>
  <si>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</si>
  <si>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</si>
  <si>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</si>
  <si>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</si>
  <si>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</si>
  <si>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</si>
  <si>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</si>
  <si>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</si>
  <si>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</si>
  <si>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</si>
  <si>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</si>
  <si>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</si>
  <si>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</si>
  <si>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</si>
  <si>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</si>
  <si>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</si>
  <si>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</si>
  <si>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</si>
  <si>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</si>
  <si>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</si>
  <si>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</si>
  <si>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</si>
  <si>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</si>
  <si>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</si>
  <si>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</si>
  <si>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</si>
  <si>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</si>
  <si>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</si>
  <si>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</si>
  <si>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</si>
  <si>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</si>
  <si>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</si>
  <si>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</si>
  <si>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</si>
  <si>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</si>
  <si>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</si>
  <si>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</si>
  <si>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</si>
  <si>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</si>
  <si>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</si>
  <si>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</si>
  <si>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</si>
  <si>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</si>
  <si>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</si>
  <si>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</si>
  <si>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</si>
  <si>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</si>
  <si>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</si>
  <si>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</si>
  <si>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</si>
  <si>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</si>
  <si>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</si>
  <si>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</si>
  <si>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</si>
  <si>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</si>
  <si>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</si>
  <si>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</si>
  <si>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</si>
  <si>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</si>
  <si>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</si>
  <si>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</si>
  <si>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</si>
  <si>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</si>
  <si>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</si>
  <si>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</si>
  <si>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</si>
  <si>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</si>
  <si>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</si>
  <si>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</si>
  <si>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</si>
  <si>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</si>
  <si>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</si>
  <si>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</si>
  <si>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</si>
  <si>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</si>
  <si>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</si>
  <si>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</si>
  <si>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</si>
  <si>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</si>
  <si>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</si>
  <si>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</si>
  <si>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</si>
  <si>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</si>
  <si>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</si>
  <si>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</si>
  <si>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</si>
  <si>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</si>
  <si>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</si>
  <si>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</si>
  <si>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</si>
  <si>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</si>
  <si>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</si>
  <si>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</si>
  <si>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</si>
  <si>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</si>
  <si>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</si>
  <si>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</si>
  <si>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</si>
  <si>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</si>
  <si>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</si>
  <si>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</si>
  <si>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</si>
  <si>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</si>
  <si>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</si>
  <si>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</si>
  <si>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</si>
  <si>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</si>
  <si>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</si>
  <si>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</si>
  <si>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</si>
  <si>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</si>
  <si>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</si>
  <si>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</si>
  <si>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</si>
  <si>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</si>
  <si>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</si>
  <si>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</si>
  <si>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</si>
  <si>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</si>
  <si>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</si>
  <si>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</si>
  <si>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</si>
  <si>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</si>
  <si>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</si>
  <si>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</si>
  <si>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</si>
  <si>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</si>
  <si>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</si>
  <si>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</si>
  <si>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</si>
  <si>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</si>
  <si>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</si>
  <si>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</si>
  <si>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</si>
  <si>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</si>
  <si>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</si>
  <si>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</si>
  <si>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</si>
  <si>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</si>
  <si>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</si>
  <si>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</si>
  <si>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</si>
  <si>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</si>
  <si>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</si>
  <si>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</si>
  <si>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</si>
  <si>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</si>
  <si>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</si>
  <si>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</si>
  <si>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</si>
  <si>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</si>
  <si>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</si>
  <si>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</si>
  <si>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</si>
  <si>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</si>
  <si>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</si>
  <si>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</si>
  <si>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</si>
  <si>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</si>
  <si>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</si>
  <si>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</si>
  <si>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</si>
  <si>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</si>
  <si>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</si>
  <si>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</si>
  <si>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</si>
  <si>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</si>
  <si>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</si>
  <si>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</si>
  <si>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</si>
  <si>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</si>
  <si>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</si>
  <si>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</si>
  <si>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</si>
  <si>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</si>
  <si>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</si>
  <si>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</si>
  <si>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</si>
  <si>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</si>
  <si>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</si>
  <si>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</si>
  <si>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</si>
  <si>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</si>
  <si>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</si>
  <si>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</si>
  <si>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</si>
  <si>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</si>
  <si>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</si>
  <si>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</si>
  <si>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</si>
  <si>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</si>
  <si>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</si>
  <si>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</si>
  <si>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</si>
  <si>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</si>
  <si>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</si>
  <si>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</si>
  <si>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</si>
  <si>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</si>
  <si>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</si>
  <si>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</si>
  <si>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</si>
  <si>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</si>
  <si>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</si>
  <si>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</si>
  <si>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</si>
  <si>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</si>
  <si>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</si>
  <si>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</si>
  <si>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</si>
  <si>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</si>
  <si>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</si>
  <si>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</si>
  <si>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</si>
  <si>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</si>
  <si>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</si>
  <si>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</si>
  <si>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</si>
  <si>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</si>
  <si>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</si>
  <si>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</si>
  <si>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</si>
  <si>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</si>
  <si>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</si>
  <si>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</si>
  <si>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</si>
  <si>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</si>
  <si>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</si>
  <si>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</si>
  <si>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</si>
  <si>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</si>
  <si>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</si>
  <si>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</si>
  <si>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</si>
  <si>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</si>
  <si>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</si>
  <si>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</si>
  <si>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</si>
  <si>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</si>
  <si>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</si>
  <si>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</si>
  <si>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</si>
  <si>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</si>
  <si>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</si>
  <si>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</si>
  <si>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</si>
  <si>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</si>
  <si>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</si>
  <si>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</si>
  <si>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</si>
  <si>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</si>
  <si>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</si>
  <si>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</si>
  <si>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</si>
  <si>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</si>
  <si>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</si>
  <si>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</si>
  <si>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</si>
  <si>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</si>
  <si>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</si>
  <si>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</si>
  <si>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</si>
  <si>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</si>
  <si>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</si>
  <si>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</si>
  <si>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</si>
  <si>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</si>
  <si>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</si>
  <si>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</si>
  <si>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</si>
  <si>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</si>
  <si>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</si>
  <si>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</si>
  <si>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</si>
  <si>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</si>
  <si>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</si>
  <si>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</si>
  <si>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</si>
  <si>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</si>
  <si>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</si>
  <si>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</si>
  <si>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</si>
  <si>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</si>
  <si>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</si>
  <si>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</si>
  <si>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</si>
  <si>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</si>
  <si>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</si>
  <si>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</si>
  <si>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</si>
  <si>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</si>
  <si>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</si>
  <si>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</si>
  <si>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</si>
  <si>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</si>
  <si>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</si>
  <si>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</si>
  <si>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</si>
  <si>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</si>
  <si>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</si>
  <si>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</si>
  <si>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</si>
  <si>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</si>
  <si>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</si>
  <si>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</si>
  <si>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</si>
  <si>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</si>
  <si>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</si>
  <si>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</si>
  <si>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</si>
  <si>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</si>
  <si>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</si>
  <si>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</si>
  <si>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</si>
  <si>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</si>
  <si>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</si>
  <si>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</si>
  <si>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</si>
  <si>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</si>
  <si>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</si>
  <si>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</si>
  <si>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</si>
  <si>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</si>
  <si>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</si>
  <si>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</si>
  <si>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</si>
  <si>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</si>
  <si>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</si>
  <si>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</si>
  <si>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</si>
  <si>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</si>
  <si>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</si>
  <si>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</si>
  <si>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</si>
  <si>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</si>
  <si>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</si>
  <si>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</si>
  <si>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</si>
  <si>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</si>
  <si>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</si>
  <si>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</si>
  <si>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</si>
  <si>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</si>
  <si>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</si>
  <si>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</si>
  <si>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</si>
  <si>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</si>
  <si>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</si>
  <si>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</si>
  <si>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</si>
  <si>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</si>
  <si>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</si>
  <si>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</si>
  <si>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</si>
  <si>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</si>
  <si>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</si>
  <si>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</si>
  <si>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</si>
  <si>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</si>
  <si>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</si>
  <si>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</si>
  <si>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</si>
  <si>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</si>
  <si>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</si>
  <si>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</si>
  <si>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</si>
  <si>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</si>
  <si>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</si>
  <si>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</si>
  <si>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</si>
  <si>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</si>
  <si>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</si>
  <si>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</si>
  <si>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</si>
  <si>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</si>
  <si>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</si>
  <si>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</si>
  <si>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</si>
  <si>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</si>
  <si>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</si>
  <si>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</si>
  <si>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</si>
  <si>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</si>
  <si>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</si>
  <si>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</si>
  <si>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</si>
  <si>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</si>
  <si>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</si>
  <si>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</si>
  <si>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</si>
  <si>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</si>
  <si>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</si>
  <si>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</si>
  <si>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</si>
  <si>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</si>
  <si>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</si>
  <si>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</si>
  <si>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</si>
  <si>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</si>
  <si>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</si>
  <si>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</si>
  <si>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</si>
  <si>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</si>
  <si>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</si>
  <si>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</si>
  <si>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</si>
  <si>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</si>
  <si>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</si>
  <si>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</si>
  <si>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</si>
  <si>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</si>
  <si>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</si>
  <si>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</si>
  <si>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</si>
  <si>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</si>
  <si>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</si>
  <si>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</si>
  <si>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</si>
  <si>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</si>
  <si>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</si>
  <si>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</si>
  <si>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</si>
  <si>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</si>
  <si>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</si>
  <si>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</si>
  <si>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</si>
  <si>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</si>
  <si>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</si>
  <si>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</si>
  <si>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</si>
  <si>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</si>
  <si>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</si>
  <si>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</si>
  <si>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</si>
  <si>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</si>
  <si>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</si>
  <si>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</si>
  <si>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</si>
  <si>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</si>
  <si>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</si>
  <si>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</si>
  <si>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</si>
  <si>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</si>
  <si>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</si>
  <si>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</si>
  <si>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</si>
  <si>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</si>
  <si>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</si>
  <si>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</si>
  <si>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</si>
  <si>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</si>
  <si>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</si>
  <si>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</si>
  <si>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</si>
  <si>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</si>
  <si>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</si>
  <si>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</si>
  <si>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</si>
  <si>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</si>
  <si>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</si>
  <si>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</si>
  <si>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</si>
  <si>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</si>
  <si>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</si>
  <si>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</si>
  <si>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</si>
  <si>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</si>
  <si>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</si>
  <si>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</si>
  <si>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</si>
  <si>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</si>
  <si>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</si>
  <si>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</si>
  <si>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</si>
  <si>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</si>
  <si>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</si>
  <si>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</si>
  <si>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</si>
  <si>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</si>
  <si>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</si>
  <si>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</si>
  <si>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</si>
  <si>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</si>
  <si>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</si>
  <si>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</si>
  <si>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</si>
  <si>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</si>
  <si>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</si>
  <si>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</si>
  <si>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</si>
  <si>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</si>
  <si>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</si>
  <si>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</si>
  <si>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</si>
  <si>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</si>
  <si>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</si>
  <si>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</si>
  <si>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</si>
  <si>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</si>
  <si>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</si>
  <si>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</si>
  <si>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</si>
  <si>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</si>
  <si>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</si>
  <si>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</si>
  <si>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</si>
  <si>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</si>
  <si>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</si>
  <si>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</si>
  <si>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</si>
  <si>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</si>
  <si>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</si>
  <si>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</si>
  <si>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</si>
  <si>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</si>
  <si>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</si>
  <si>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</si>
  <si>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</si>
  <si>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</si>
  <si>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</si>
  <si>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</si>
  <si>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</si>
  <si>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</si>
  <si>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</si>
  <si>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</si>
  <si>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</si>
  <si>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</si>
  <si>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</si>
  <si>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</si>
  <si>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</si>
  <si>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</si>
  <si>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</si>
  <si>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</si>
  <si>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</si>
  <si>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</si>
  <si>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</si>
  <si>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</si>
  <si>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</si>
  <si>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</si>
  <si>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</si>
  <si>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</si>
  <si>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</si>
  <si>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</si>
  <si>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</si>
  <si>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</si>
  <si>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</si>
  <si>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</si>
  <si>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</si>
  <si>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</si>
  <si>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</si>
  <si>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</si>
  <si>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</si>
  <si>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</si>
  <si>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</si>
  <si>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</si>
  <si>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</si>
  <si>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</si>
  <si>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</si>
  <si>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</si>
  <si>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</si>
  <si>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</si>
  <si>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</si>
  <si>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</si>
  <si>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</si>
  <si>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</si>
  <si>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</si>
  <si>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</si>
  <si>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</si>
  <si>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</si>
  <si>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</si>
  <si>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</si>
  <si>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</si>
  <si>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</si>
  <si>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</si>
  <si>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</si>
  <si>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</si>
  <si>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</si>
  <si>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</si>
  <si>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</si>
  <si>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</si>
  <si>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</si>
  <si>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</si>
  <si>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</si>
  <si>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</si>
  <si>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</si>
  <si>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</si>
  <si>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</si>
  <si>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</si>
  <si>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</si>
  <si>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</si>
  <si>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</si>
  <si>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</si>
  <si>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</si>
  <si>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</si>
  <si>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</si>
  <si>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</si>
  <si>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</si>
  <si>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</si>
  <si>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</si>
  <si>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</si>
  <si>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</si>
  <si>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</si>
  <si>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</si>
  <si>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</si>
  <si>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</si>
  <si>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</si>
  <si>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</si>
  <si>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</si>
  <si>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</si>
  <si>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</si>
  <si>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</si>
  <si>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</si>
  <si>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</si>
  <si>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</si>
  <si>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</si>
  <si>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</si>
  <si>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</si>
  <si>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</si>
  <si>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</si>
  <si>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</si>
  <si>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</si>
  <si>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</si>
  <si>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</si>
  <si>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</si>
  <si>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</si>
  <si>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</si>
  <si>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</si>
  <si>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</si>
  <si>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</si>
  <si>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</si>
  <si>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</si>
  <si>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</si>
  <si>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</si>
  <si>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</si>
  <si>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</si>
  <si>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</si>
  <si>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</si>
  <si>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</si>
  <si>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</si>
  <si>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</si>
  <si>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</si>
  <si>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</si>
  <si>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</si>
  <si>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</si>
  <si>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</si>
  <si>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</si>
  <si>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</si>
  <si>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</si>
  <si>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</si>
  <si>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</si>
  <si>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</si>
  <si>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</si>
  <si>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</si>
  <si>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</si>
  <si>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</si>
  <si>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</si>
  <si>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</si>
  <si>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</si>
  <si>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</si>
  <si>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</si>
  <si>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</si>
  <si>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</si>
  <si>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</si>
  <si>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</si>
  <si>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</si>
  <si>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</si>
  <si>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</si>
  <si>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</si>
  <si>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</si>
  <si>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</si>
  <si>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</si>
  <si>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</si>
  <si>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</si>
  <si>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</si>
  <si>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</si>
  <si>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</si>
  <si>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</si>
  <si>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</si>
  <si>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</si>
  <si>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</si>
  <si>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</si>
  <si>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</si>
  <si>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</si>
  <si>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</si>
  <si>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</si>
  <si>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</si>
  <si>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</si>
  <si>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</si>
  <si>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</si>
  <si>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</si>
  <si>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</si>
  <si>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</si>
  <si>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</si>
  <si>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</si>
  <si>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</si>
  <si>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</si>
  <si>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</si>
  <si>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</si>
  <si>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</si>
  <si>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</si>
  <si>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</si>
  <si>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</si>
  <si>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</si>
  <si>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</si>
  <si>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</si>
  <si>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</si>
  <si>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</si>
  <si>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</si>
  <si>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</si>
  <si>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</si>
  <si>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</si>
  <si>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</si>
  <si>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</si>
  <si>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</si>
  <si>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</si>
  <si>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</si>
  <si>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</si>
  <si>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</si>
  <si>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</si>
  <si>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</si>
  <si>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</si>
  <si>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</si>
  <si>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</si>
  <si>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</si>
  <si>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</si>
  <si>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</si>
  <si>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</si>
  <si>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</si>
  <si>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</si>
  <si>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</si>
  <si>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</si>
  <si>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</si>
  <si>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</si>
  <si>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</si>
  <si>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</si>
  <si>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</si>
  <si>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</si>
  <si>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</si>
  <si>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</si>
  <si>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</si>
  <si>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</si>
  <si>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</si>
  <si>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</si>
  <si>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</si>
  <si>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</si>
  <si>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</si>
  <si>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</si>
  <si>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</si>
  <si>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</si>
  <si>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</si>
  <si>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</si>
  <si>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</si>
  <si>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</si>
  <si>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</si>
  <si>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</si>
  <si>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</si>
  <si>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</si>
  <si>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</si>
  <si>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</si>
  <si>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</si>
  <si>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</si>
  <si>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</si>
  <si>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</si>
  <si>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</si>
  <si>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</si>
  <si>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</si>
  <si>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</si>
  <si>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</si>
  <si>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</si>
  <si>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</si>
  <si>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</si>
  <si>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</si>
  <si>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</si>
  <si>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</si>
  <si>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</si>
  <si>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</si>
  <si>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</si>
  <si>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</si>
  <si>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</si>
  <si>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</si>
  <si>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</si>
  <si>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</si>
  <si>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</si>
  <si>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</si>
  <si>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</si>
  <si>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</si>
  <si>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</si>
  <si>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</si>
  <si>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</si>
  <si>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</si>
  <si>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</si>
  <si>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</si>
  <si>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</si>
  <si>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</si>
  <si>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</si>
  <si>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</si>
  <si>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</si>
  <si>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</si>
  <si>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</si>
  <si>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</si>
  <si>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</si>
  <si>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</si>
  <si>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</si>
  <si>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</si>
  <si>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</si>
  <si>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</si>
  <si>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</si>
  <si>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</si>
  <si>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</si>
  <si>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</si>
  <si>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</si>
  <si>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</si>
  <si>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</si>
  <si>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</si>
  <si>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</si>
  <si>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</si>
  <si>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</si>
  <si>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</si>
  <si>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</si>
  <si>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</si>
  <si>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</si>
  <si>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</si>
  <si>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</si>
  <si>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</si>
  <si>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</si>
  <si>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</si>
  <si>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</si>
  <si>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</si>
  <si>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</si>
  <si>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</si>
  <si>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</si>
  <si>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</si>
  <si>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</si>
  <si>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</si>
  <si>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</si>
  <si>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</si>
  <si>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</si>
  <si>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</si>
  <si>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</si>
  <si>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</si>
  <si>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</si>
  <si>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</si>
  <si>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</si>
  <si>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</si>
  <si>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</si>
  <si>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</si>
  <si>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</si>
  <si>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</si>
  <si>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</si>
  <si>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</si>
  <si>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</si>
  <si>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</si>
  <si>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</si>
  <si>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</si>
  <si>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</si>
  <si>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</si>
  <si>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</si>
  <si>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</si>
  <si>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</si>
  <si>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</si>
  <si>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</si>
  <si>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</si>
  <si>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</si>
  <si>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</si>
  <si>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</si>
  <si>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</si>
  <si>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</si>
  <si>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</si>
  <si>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</si>
  <si>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</si>
  <si>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</si>
  <si>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</si>
  <si>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</si>
  <si>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</si>
  <si>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</si>
  <si>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</si>
  <si>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</si>
  <si>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</si>
  <si>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</si>
  <si>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</si>
  <si>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</si>
  <si>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</si>
  <si>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</si>
  <si>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</si>
  <si>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</si>
  <si>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</si>
  <si>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</si>
  <si>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</si>
  <si>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</si>
  <si>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</si>
  <si>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</si>
  <si>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</si>
  <si>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</si>
  <si>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</si>
  <si>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</si>
  <si>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</si>
  <si>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</si>
  <si>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</si>
  <si>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</si>
  <si>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</si>
  <si>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</si>
  <si>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</si>
  <si>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</si>
  <si>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</si>
  <si>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</si>
  <si>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</si>
  <si>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</si>
  <si>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</si>
  <si>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</si>
  <si>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</si>
  <si>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</si>
  <si>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</si>
  <si>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</si>
  <si>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</si>
  <si>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</si>
  <si>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</si>
  <si>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</si>
  <si>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</si>
  <si>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</si>
  <si>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</si>
  <si>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</si>
  <si>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</si>
  <si>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</si>
  <si>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</si>
  <si>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</si>
  <si>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</si>
  <si>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</si>
  <si>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</si>
  <si>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</si>
  <si>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</si>
  <si>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</si>
  <si>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</si>
  <si>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</si>
  <si>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</si>
  <si>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</si>
  <si>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</si>
  <si>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</si>
  <si>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</si>
  <si>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</si>
  <si>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</si>
  <si>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</si>
  <si>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</si>
  <si>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</si>
  <si>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</si>
  <si>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</si>
  <si>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</si>
  <si>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</si>
  <si>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</si>
  <si>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</si>
  <si>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</si>
  <si>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</si>
  <si>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</si>
  <si>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</si>
  <si>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</si>
  <si>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</si>
  <si>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</si>
  <si>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</si>
  <si>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</si>
  <si>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</si>
  <si>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</si>
  <si>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</si>
  <si>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</si>
  <si>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</si>
  <si>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</si>
  <si>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</si>
  <si>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</si>
  <si>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</si>
  <si>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</si>
  <si>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</si>
  <si>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</si>
  <si>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</si>
  <si>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</si>
  <si>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</si>
  <si>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</si>
  <si>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</si>
  <si>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</si>
  <si>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</si>
  <si>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</si>
  <si>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</si>
  <si>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</si>
  <si>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</si>
  <si>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</si>
  <si>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</si>
  <si>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</si>
  <si>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</si>
  <si>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</si>
  <si>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</si>
  <si>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</si>
  <si>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</si>
  <si>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</si>
  <si>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</si>
  <si>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</si>
  <si>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</si>
  <si>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</si>
  <si>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</si>
  <si>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</si>
  <si>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</si>
  <si>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</si>
  <si>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</si>
  <si>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</si>
  <si>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</si>
  <si>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</si>
  <si>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</si>
  <si>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</si>
  <si>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</si>
  <si>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</si>
  <si>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</si>
  <si>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</si>
  <si>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</si>
  <si>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</si>
  <si>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</si>
  <si>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</si>
  <si>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</si>
  <si>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</si>
  <si>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</si>
  <si>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</si>
  <si>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</si>
  <si>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</si>
  <si>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</si>
  <si>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</si>
  <si>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</si>
  <si>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</si>
  <si>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</si>
  <si>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</si>
  <si>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</si>
  <si>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</si>
  <si>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</si>
  <si>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</si>
  <si>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</si>
  <si>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</si>
  <si>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</si>
  <si>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</si>
  <si>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</si>
  <si>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</si>
  <si>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</si>
  <si>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</si>
  <si>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</si>
  <si>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</si>
  <si>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</si>
  <si>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</si>
  <si>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</si>
  <si>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</si>
  <si>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</si>
  <si>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</si>
  <si>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</si>
  <si>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</si>
  <si>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</si>
  <si>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</si>
  <si>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</si>
  <si>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</si>
  <si>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</si>
  <si>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</si>
  <si>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</si>
  <si>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</si>
  <si>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</si>
  <si>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</si>
  <si>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</si>
  <si>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</si>
  <si>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</si>
  <si>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</si>
  <si>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</si>
  <si>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</si>
  <si>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</si>
  <si>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</si>
  <si>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</si>
  <si>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</si>
  <si>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</si>
  <si>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</si>
  <si>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</si>
  <si>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</si>
  <si>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</si>
  <si>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</si>
  <si>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</si>
  <si>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</si>
  <si>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</si>
  <si>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</si>
  <si>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</si>
  <si>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</si>
  <si>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</si>
  <si>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</si>
  <si>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</si>
  <si>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</si>
  <si>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</si>
  <si>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</si>
  <si>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</si>
  <si>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</si>
  <si>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</si>
  <si>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</si>
  <si>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</si>
  <si>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</si>
  <si>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</si>
  <si>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</si>
  <si>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</si>
  <si>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</si>
  <si>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</si>
  <si>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</si>
  <si>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</si>
  <si>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</si>
  <si>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</si>
  <si>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</si>
  <si>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</si>
  <si>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</si>
  <si>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</si>
  <si>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</si>
  <si>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</si>
  <si>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</si>
  <si>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</si>
  <si>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</si>
  <si>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</si>
  <si>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</si>
  <si>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</si>
  <si>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</si>
  <si>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</si>
  <si>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</si>
  <si>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</si>
  <si>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</si>
  <si>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</si>
  <si>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</si>
  <si>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</si>
  <si>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</si>
  <si>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</si>
  <si>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</si>
  <si>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</si>
  <si>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</si>
  <si>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</si>
  <si>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</si>
  <si>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</si>
  <si>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</si>
  <si>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</si>
  <si>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</si>
  <si>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</si>
  <si>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</si>
  <si>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</si>
  <si>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</si>
  <si>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</si>
  <si>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</si>
  <si>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</si>
  <si>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</si>
  <si>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</si>
  <si>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</si>
  <si>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</si>
  <si>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</si>
  <si>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</si>
  <si>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</si>
  <si>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</si>
  <si>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</si>
  <si>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</si>
  <si>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</si>
  <si>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</si>
  <si>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</si>
  <si>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</si>
  <si>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</si>
  <si>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</si>
  <si>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</si>
  <si>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</si>
  <si>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</si>
  <si>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</si>
  <si>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</si>
  <si>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</si>
  <si>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</si>
  <si>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</si>
  <si>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</si>
  <si>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</si>
  <si>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</si>
  <si>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</si>
  <si>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</si>
  <si>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</si>
  <si>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</si>
  <si>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</si>
  <si>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</si>
  <si>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</si>
  <si>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</si>
  <si>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</si>
  <si>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</si>
  <si>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</si>
  <si>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</si>
  <si>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</si>
  <si>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</si>
  <si>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</si>
  <si>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</si>
  <si>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</si>
  <si>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</si>
  <si>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</si>
  <si>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</si>
  <si>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</si>
  <si>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</si>
  <si>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</si>
  <si>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</si>
  <si>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</si>
  <si>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</si>
  <si>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</si>
  <si>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</si>
  <si>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</si>
  <si>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</si>
  <si>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</si>
  <si>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</si>
  <si>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</si>
  <si>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</si>
  <si>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</si>
  <si>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</si>
  <si>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</si>
  <si>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</si>
  <si>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</si>
  <si>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</si>
  <si>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</si>
  <si>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</si>
  <si>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</si>
  <si>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</si>
  <si>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</si>
  <si>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</si>
  <si>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</si>
  <si>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</si>
  <si>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</si>
  <si>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</si>
  <si>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</si>
  <si>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</si>
  <si>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</si>
  <si>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</si>
  <si>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</si>
  <si>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</si>
  <si>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</si>
  <si>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</si>
  <si>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</si>
  <si>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</si>
  <si>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</si>
  <si>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</si>
  <si>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</si>
  <si>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</si>
  <si>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</si>
  <si>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</si>
  <si>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</si>
  <si>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</si>
  <si>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</si>
  <si>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</si>
  <si>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</si>
  <si>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</si>
  <si>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</si>
  <si>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</si>
  <si>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</si>
  <si>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</si>
  <si>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</si>
  <si>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</si>
  <si>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</si>
  <si>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</si>
  <si>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</si>
  <si>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</si>
  <si>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</si>
  <si>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</si>
  <si>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</si>
  <si>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</si>
  <si>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</si>
  <si>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</si>
  <si>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</si>
  <si>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</si>
  <si>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</si>
  <si>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</si>
  <si>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</si>
  <si>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</si>
  <si>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</si>
  <si>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</si>
  <si>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</si>
  <si>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</si>
  <si>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</si>
  <si>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</si>
  <si>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</si>
  <si>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</si>
  <si>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</si>
  <si>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</si>
  <si>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</si>
  <si>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</si>
  <si>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</si>
  <si>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</si>
  <si>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</si>
  <si>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</si>
  <si>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</si>
  <si>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</si>
  <si>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</si>
  <si>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</si>
  <si>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</si>
  <si>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</si>
  <si>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</si>
  <si>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</si>
  <si>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</si>
  <si>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</si>
  <si>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</si>
  <si>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</si>
  <si>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</si>
  <si>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</si>
  <si>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</si>
  <si>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</si>
  <si>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</si>
  <si>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</si>
  <si>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</si>
  <si>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</si>
  <si>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</si>
  <si>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</si>
  <si>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</si>
  <si>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</si>
  <si>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</si>
  <si>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</si>
  <si>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</si>
  <si>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</si>
  <si>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</si>
  <si>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</si>
  <si>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</si>
  <si>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</si>
  <si>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</si>
  <si>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</si>
  <si>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</si>
  <si>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</si>
  <si>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</si>
  <si>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</si>
  <si>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</si>
  <si>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</si>
  <si>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</si>
  <si>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</si>
  <si>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</si>
  <si>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</si>
  <si>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</si>
  <si>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</si>
  <si>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</si>
  <si>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</si>
  <si>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</si>
  <si>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</si>
  <si>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</si>
  <si>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</si>
  <si>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</si>
  <si>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</si>
  <si>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</si>
  <si>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</si>
  <si>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</si>
  <si>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</si>
  <si>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</si>
  <si>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</si>
  <si>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</si>
  <si>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</si>
  <si>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</si>
  <si>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</si>
  <si>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</si>
  <si>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</si>
  <si>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</si>
  <si>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</si>
  <si>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</si>
  <si>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</si>
  <si>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</si>
  <si>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</si>
  <si>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</si>
  <si>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</si>
  <si>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</si>
  <si>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</si>
  <si>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</si>
  <si>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</si>
  <si>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</si>
  <si>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</si>
  <si>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</si>
  <si>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</si>
  <si>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</si>
  <si>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</si>
  <si>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</si>
  <si>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</si>
  <si>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</si>
  <si>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</si>
  <si>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</si>
  <si>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</si>
  <si>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</si>
  <si>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</si>
  <si>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</si>
  <si>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</si>
  <si>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</si>
  <si>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</si>
  <si>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</si>
  <si>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</si>
  <si>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</si>
  <si>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</si>
  <si>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</si>
  <si>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</si>
  <si>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</si>
  <si>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</si>
  <si>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</si>
  <si>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</si>
  <si>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</si>
  <si>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</si>
  <si>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</si>
  <si>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</si>
  <si>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</si>
  <si>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</si>
  <si>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</si>
  <si>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</si>
  <si>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</si>
  <si>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</si>
  <si>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</si>
  <si>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</si>
  <si>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</si>
  <si>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</si>
  <si>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</si>
  <si>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</si>
  <si>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</si>
  <si>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</si>
  <si>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</si>
  <si>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</si>
  <si>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</si>
  <si>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</si>
  <si>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</si>
  <si>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</si>
  <si>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</si>
  <si>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</si>
  <si>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</si>
  <si>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</si>
  <si>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</si>
  <si>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</si>
  <si>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</si>
  <si>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</si>
  <si>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</si>
  <si>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</si>
  <si>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</si>
  <si>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</si>
  <si>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</si>
  <si>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</si>
  <si>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</si>
  <si>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</si>
  <si>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</si>
  <si>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</si>
  <si>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</si>
  <si>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</si>
  <si>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</si>
  <si>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</si>
  <si>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</si>
  <si>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</si>
  <si>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</si>
  <si>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</si>
  <si>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</si>
  <si>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</si>
  <si>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</si>
  <si>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</si>
  <si>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</si>
  <si>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</si>
  <si>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</si>
  <si>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</si>
  <si>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</si>
  <si>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</si>
  <si>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</si>
  <si>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</si>
  <si>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</si>
  <si>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</si>
  <si>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</si>
  <si>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</si>
  <si>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</si>
  <si>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</si>
  <si>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</si>
  <si>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</si>
  <si>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</si>
  <si>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</si>
  <si>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</si>
  <si>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</si>
  <si>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</si>
  <si>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</si>
  <si>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</si>
  <si>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</si>
  <si>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</si>
  <si>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</si>
  <si>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</si>
  <si>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</si>
  <si>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</si>
  <si>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</si>
  <si>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</si>
  <si>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</si>
  <si>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</si>
  <si>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</si>
  <si>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</si>
  <si>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</si>
  <si>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</si>
  <si>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</si>
  <si>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</si>
  <si>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</si>
  <si>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</si>
  <si>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</si>
  <si>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</si>
  <si>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</si>
  <si>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</si>
  <si>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</si>
  <si>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</si>
  <si>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</si>
  <si>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</si>
  <si>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</si>
  <si>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</si>
  <si>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</si>
  <si>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</si>
  <si>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</si>
  <si>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</si>
  <si>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</si>
  <si>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</si>
  <si>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</si>
  <si>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</si>
  <si>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</si>
  <si>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</si>
  <si>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</si>
  <si>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</si>
  <si>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</si>
  <si>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</si>
  <si>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</si>
  <si>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</si>
  <si>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</si>
  <si>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</si>
  <si>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</si>
  <si>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</si>
  <si>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</si>
  <si>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</si>
  <si>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</si>
  <si>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</si>
  <si>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</si>
  <si>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</si>
  <si>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</si>
  <si>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</si>
  <si>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</si>
  <si>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</si>
  <si>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</si>
  <si>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</si>
  <si>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</si>
  <si>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</si>
  <si>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</si>
  <si>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</si>
  <si>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</si>
  <si>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</si>
  <si>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</si>
  <si>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</si>
  <si>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</si>
  <si>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</si>
  <si>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</si>
  <si>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</si>
  <si>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</si>
  <si>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</si>
  <si>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</si>
  <si>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</si>
  <si>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</si>
  <si>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</si>
  <si>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</si>
  <si>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</si>
  <si>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</si>
  <si>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</si>
  <si>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</si>
  <si>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</si>
  <si>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</si>
  <si>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</si>
  <si>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</si>
  <si>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</si>
  <si>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</si>
  <si>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</si>
  <si>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</si>
  <si>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</si>
  <si>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</si>
  <si>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</si>
  <si>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</si>
  <si>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</si>
  <si>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</si>
  <si>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</si>
  <si>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</si>
  <si>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</si>
  <si>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</si>
  <si>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</si>
  <si>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</si>
  <si>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</si>
  <si>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</si>
  <si>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</si>
  <si>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</si>
  <si>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</si>
  <si>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</si>
  <si>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</si>
  <si>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</si>
  <si>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</si>
  <si>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</si>
  <si>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</si>
  <si>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</si>
  <si>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</si>
  <si>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</si>
  <si>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</si>
  <si>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</si>
  <si>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</si>
  <si>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</si>
  <si>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</si>
  <si>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</si>
  <si>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</si>
  <si>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</si>
  <si>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</si>
  <si>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</si>
  <si>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</si>
  <si>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</si>
  <si>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</si>
  <si>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</si>
  <si>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</si>
  <si>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</si>
  <si>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</si>
  <si>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</si>
  <si>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</si>
  <si>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</si>
  <si>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</si>
  <si>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</si>
  <si>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</si>
  <si>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</si>
  <si>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</si>
  <si>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</si>
  <si>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</si>
  <si>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</si>
  <si>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</si>
  <si>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</si>
  <si>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</si>
  <si>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</si>
  <si>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</si>
  <si>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</si>
  <si>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</si>
  <si>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</si>
  <si>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</si>
  <si>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</si>
  <si>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</si>
  <si>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</si>
  <si>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</si>
  <si>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</si>
  <si>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</si>
  <si>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</si>
  <si>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</si>
  <si>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</si>
  <si>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</si>
  <si>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</si>
  <si>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</si>
  <si>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</si>
  <si>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</si>
  <si>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</si>
  <si>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</si>
  <si>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</si>
  <si>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</si>
  <si>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</si>
  <si>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</si>
  <si>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</si>
  <si>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</si>
  <si>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</si>
  <si>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</si>
  <si>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</si>
  <si>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</si>
  <si>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</si>
  <si>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</si>
  <si>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</si>
  <si>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</si>
  <si>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</si>
  <si>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</si>
  <si>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</si>
  <si>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</si>
  <si>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</si>
  <si>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</si>
  <si>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</si>
  <si>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</si>
  <si>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</si>
  <si>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</si>
  <si>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</si>
  <si>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</si>
  <si>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</si>
  <si>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</si>
  <si>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</si>
  <si>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</si>
  <si>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</si>
  <si>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</si>
  <si>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</si>
  <si>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</si>
  <si>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</si>
  <si>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</si>
  <si>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</si>
  <si>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</si>
  <si>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</si>
  <si>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</si>
  <si>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</si>
  <si>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</si>
  <si>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</si>
  <si>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</si>
  <si>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</si>
  <si>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</si>
  <si>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</si>
  <si>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</si>
  <si>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</si>
  <si>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</si>
  <si>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</si>
  <si>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</si>
  <si>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</si>
  <si>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</si>
  <si>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</si>
  <si>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</si>
  <si>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</si>
  <si>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</si>
  <si>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</si>
  <si>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</si>
  <si>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</si>
  <si>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</si>
  <si>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</si>
  <si>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</si>
  <si>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</si>
  <si>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</si>
  <si>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</si>
  <si>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</si>
  <si>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</si>
  <si>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</si>
  <si>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</si>
  <si>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</si>
  <si>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</si>
  <si>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</si>
  <si>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</si>
  <si>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</si>
  <si>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</si>
  <si>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</si>
  <si>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</si>
  <si>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</si>
  <si>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</si>
  <si>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</si>
  <si>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</si>
  <si>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</si>
  <si>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</si>
  <si>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</si>
  <si>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</si>
  <si>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</si>
  <si>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</si>
  <si>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</si>
  <si>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</si>
  <si>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</si>
  <si>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</si>
  <si>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</si>
  <si>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</si>
  <si>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</si>
  <si>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</si>
  <si>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</si>
  <si>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</si>
  <si>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</si>
  <si>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</si>
  <si>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</si>
  <si>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</si>
  <si>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</si>
  <si>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</si>
  <si>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</si>
  <si>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</si>
  <si>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</si>
  <si>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</si>
  <si>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</si>
  <si>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</si>
  <si>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</si>
  <si>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</si>
  <si>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</si>
  <si>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</si>
  <si>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</si>
  <si>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</si>
  <si>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</si>
  <si>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</si>
  <si>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</si>
  <si>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</si>
  <si>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</si>
  <si>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</si>
  <si>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</si>
  <si>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</si>
  <si>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</si>
  <si>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</si>
  <si>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</si>
  <si>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</si>
  <si>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</si>
  <si>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</si>
  <si>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</si>
  <si>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</si>
  <si>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</si>
  <si>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</si>
  <si>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</si>
  <si>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</si>
  <si>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</si>
  <si>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</si>
  <si>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</si>
  <si>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</si>
  <si>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</si>
  <si>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</si>
  <si>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</si>
  <si>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</si>
  <si>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</si>
  <si>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</si>
  <si>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</si>
  <si>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</si>
  <si>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</si>
  <si>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</si>
  <si>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</si>
  <si>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</si>
  <si>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</si>
  <si>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</si>
  <si>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</si>
  <si>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</si>
  <si>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</si>
  <si>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</si>
  <si>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</si>
  <si>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</si>
  <si>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</si>
  <si>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</si>
  <si>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</si>
  <si>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</si>
  <si>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</si>
  <si>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</si>
  <si>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</si>
  <si>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</si>
  <si>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</si>
  <si>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</si>
  <si>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</si>
  <si>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</si>
  <si>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</si>
  <si>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</si>
  <si>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</si>
  <si>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</si>
  <si>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</si>
  <si>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</si>
  <si>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</si>
  <si>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</si>
  <si>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</si>
  <si>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</si>
  <si>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</si>
  <si>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</si>
  <si>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</si>
  <si>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</si>
  <si>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</si>
  <si>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</si>
  <si>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</si>
  <si>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</si>
  <si>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</si>
  <si>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</si>
  <si>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</si>
  <si>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</si>
  <si>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</si>
  <si>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</si>
  <si>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</si>
  <si>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</si>
  <si>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</si>
  <si>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</si>
  <si>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</si>
  <si>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</si>
  <si>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</si>
  <si>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</si>
  <si>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</si>
  <si>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</si>
  <si>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</si>
  <si>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</si>
  <si>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</si>
  <si>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</si>
  <si>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</si>
  <si>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</si>
  <si>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</si>
  <si>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</si>
  <si>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</si>
  <si>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</si>
  <si>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</si>
  <si>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</si>
  <si>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</si>
  <si>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</si>
  <si>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</si>
  <si>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</si>
  <si>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</si>
  <si>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</si>
  <si>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</si>
  <si>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</si>
  <si>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</si>
  <si>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</si>
  <si>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</si>
  <si>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</si>
  <si>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</si>
  <si>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</si>
  <si>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</si>
  <si>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</si>
  <si>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</si>
  <si>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</si>
  <si>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</si>
  <si>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</si>
  <si>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</si>
  <si>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</si>
  <si>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</si>
  <si>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</si>
  <si>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</si>
  <si>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</si>
  <si>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</si>
  <si>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</si>
  <si>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</si>
  <si>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</si>
  <si>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</si>
  <si>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</si>
  <si>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</si>
  <si>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</si>
  <si>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</si>
  <si>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</si>
  <si>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</si>
  <si>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</si>
  <si>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</si>
  <si>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</si>
  <si>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</si>
  <si>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</si>
  <si>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</si>
  <si>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</si>
  <si>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</si>
  <si>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</si>
  <si>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</si>
  <si>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</si>
  <si>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</si>
  <si>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</si>
  <si>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</si>
  <si>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</si>
  <si>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</si>
  <si>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</si>
  <si>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</si>
  <si>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</si>
  <si>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</si>
  <si>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</si>
  <si>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</si>
  <si>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</si>
  <si>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</si>
  <si>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</si>
  <si>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</si>
  <si>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</si>
  <si>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</si>
  <si>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</si>
  <si>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</si>
  <si>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</si>
  <si>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</si>
  <si>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</si>
  <si>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</si>
  <si>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</si>
  <si>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</si>
  <si>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</si>
  <si>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</si>
  <si>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</si>
  <si>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</si>
  <si>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</si>
  <si>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</si>
  <si>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</si>
  <si>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</si>
  <si>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</si>
  <si>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</si>
  <si>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</si>
  <si>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</si>
  <si>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</si>
  <si>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</si>
  <si>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</si>
  <si>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</si>
  <si>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</si>
  <si>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</si>
  <si>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</si>
  <si>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</si>
  <si>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</si>
  <si>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</si>
  <si>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</si>
  <si>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</si>
  <si>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</si>
  <si>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</si>
  <si>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</si>
  <si>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</si>
  <si>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</si>
  <si>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</si>
  <si>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</si>
  <si>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</si>
  <si>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</si>
  <si>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</si>
  <si>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</si>
  <si>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</si>
  <si>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</si>
  <si>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</si>
  <si>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</si>
  <si>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</si>
  <si>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</si>
  <si>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</si>
  <si>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</si>
  <si>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</si>
  <si>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</si>
  <si>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</si>
  <si>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</si>
  <si>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</si>
  <si>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</si>
  <si>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</si>
  <si>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</si>
  <si>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</si>
  <si>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</si>
  <si>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</si>
  <si>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</si>
  <si>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</si>
  <si>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</si>
  <si>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</si>
  <si>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</si>
  <si>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</si>
  <si>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</si>
  <si>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</si>
  <si>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</si>
  <si>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</si>
  <si>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</si>
  <si>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</si>
  <si>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</si>
  <si>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</si>
  <si>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</si>
  <si>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</si>
  <si>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</si>
  <si>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</si>
  <si>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</si>
  <si>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</si>
  <si>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</si>
  <si>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</si>
  <si>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</si>
  <si>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</si>
  <si>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</si>
  <si>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</si>
  <si>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</si>
  <si>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</si>
  <si>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</si>
  <si>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</si>
  <si>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</si>
  <si>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</si>
  <si>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</si>
  <si>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</si>
  <si>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</si>
  <si>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</si>
  <si>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</si>
  <si>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</si>
  <si>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</si>
  <si>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</si>
  <si>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</si>
  <si>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</si>
  <si>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</si>
  <si>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</si>
  <si>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</si>
  <si>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</si>
  <si>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</si>
  <si>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</si>
  <si>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</si>
  <si>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</si>
  <si>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</si>
  <si>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</si>
  <si>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</si>
  <si>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</si>
  <si>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</si>
  <si>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</si>
  <si>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</si>
  <si>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</si>
  <si>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</si>
  <si>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</si>
  <si>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</si>
  <si>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</si>
  <si>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</si>
  <si>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</si>
  <si>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</si>
  <si>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</si>
  <si>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</si>
  <si>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</si>
  <si>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</si>
  <si>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</si>
  <si>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</si>
  <si>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</si>
  <si>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</si>
  <si>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</si>
  <si>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</si>
  <si>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</si>
  <si>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</si>
  <si>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</si>
  <si>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</si>
  <si>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</si>
  <si>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</si>
  <si>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</si>
  <si>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</si>
  <si>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</si>
  <si>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</si>
  <si>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</si>
  <si>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</si>
  <si>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</si>
  <si>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</si>
  <si>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</si>
  <si>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</si>
  <si>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</si>
  <si>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</si>
  <si>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</si>
  <si>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</si>
  <si>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</si>
  <si>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</si>
  <si>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</si>
  <si>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</si>
  <si>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</si>
  <si>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</si>
  <si>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</si>
  <si>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</si>
  <si>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</si>
  <si>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</si>
  <si>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</si>
  <si>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</si>
  <si>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</si>
  <si>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</si>
  <si>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</si>
  <si>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</si>
  <si>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</si>
  <si>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</si>
  <si>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</si>
  <si>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</si>
  <si>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</si>
  <si>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</si>
  <si>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</si>
  <si>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</si>
  <si>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</si>
  <si>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</si>
  <si>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</si>
  <si>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</si>
  <si>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</si>
  <si>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</si>
  <si>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</si>
  <si>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</si>
  <si>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</si>
  <si>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</si>
  <si>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</si>
  <si>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</si>
  <si>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</si>
  <si>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</si>
  <si>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</si>
  <si>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</si>
  <si>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</si>
  <si>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</si>
  <si>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</si>
  <si>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</si>
  <si>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</si>
  <si>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</si>
  <si>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</si>
  <si>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</si>
  <si>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</si>
  <si>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</si>
  <si>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</si>
  <si>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</si>
  <si>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</si>
  <si>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</si>
  <si>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</si>
  <si>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</si>
  <si>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</si>
  <si>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</si>
  <si>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</si>
  <si>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</si>
  <si>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</si>
  <si>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</si>
  <si>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</si>
  <si>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</si>
  <si>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</si>
  <si>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</si>
  <si>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</si>
  <si>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</si>
  <si>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</si>
  <si>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</si>
  <si>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</si>
  <si>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</si>
  <si>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</si>
  <si>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</si>
  <si>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</si>
  <si>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</si>
  <si>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</si>
  <si>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</si>
  <si>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</si>
  <si>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</si>
  <si>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</si>
  <si>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</si>
  <si>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</si>
  <si>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</si>
  <si>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</si>
  <si>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</si>
  <si>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</si>
  <si>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</si>
  <si>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</si>
  <si>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</si>
  <si>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</si>
  <si>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</si>
  <si>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</si>
  <si>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</si>
  <si>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</si>
  <si>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</si>
  <si>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</si>
  <si>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</si>
  <si>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</si>
  <si>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</si>
  <si>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</si>
  <si>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</si>
  <si>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</si>
  <si>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</si>
  <si>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</si>
  <si>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</si>
  <si>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</si>
  <si>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</si>
  <si>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</si>
  <si>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</si>
  <si>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</si>
  <si>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</si>
  <si>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</si>
  <si>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</si>
  <si>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</si>
  <si>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</si>
  <si>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</si>
  <si>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</si>
  <si>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</si>
  <si>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</si>
  <si>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</si>
  <si>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</si>
  <si>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</si>
  <si>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</si>
  <si>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</si>
  <si>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</si>
  <si>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</si>
  <si>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</si>
  <si>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</si>
  <si>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</si>
  <si>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</si>
  <si>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</si>
  <si>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</si>
  <si>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</si>
  <si>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</si>
  <si>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</si>
  <si>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</si>
  <si>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</si>
  <si>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</si>
  <si>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</si>
  <si>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</si>
  <si>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</si>
  <si>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</si>
  <si>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</si>
  <si>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</si>
  <si>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</si>
  <si>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</si>
  <si>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</si>
  <si>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</si>
  <si>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</si>
  <si>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</si>
  <si>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</si>
  <si>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</si>
  <si>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</si>
  <si>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</si>
  <si>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</si>
  <si>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</si>
  <si>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</si>
  <si>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</si>
  <si>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</si>
  <si>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</si>
  <si>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</si>
  <si>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</si>
  <si>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</si>
  <si>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</si>
  <si>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</si>
  <si>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</si>
  <si>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</si>
  <si>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</si>
  <si>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</si>
  <si>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</si>
  <si>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</si>
  <si>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</si>
  <si>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</si>
  <si>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</si>
  <si>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</si>
  <si>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</si>
  <si>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</si>
  <si>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</si>
  <si>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</si>
  <si>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</si>
  <si>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</si>
  <si>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</si>
  <si>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</si>
  <si>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</si>
  <si>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</si>
  <si>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</si>
  <si>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</si>
  <si>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</si>
  <si>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</si>
  <si>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</si>
  <si>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</si>
  <si>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</si>
  <si>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</si>
  <si>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</si>
  <si>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</si>
  <si>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</si>
  <si>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</si>
  <si>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</si>
  <si>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</si>
  <si>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</si>
  <si>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</si>
  <si>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</si>
  <si>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</si>
  <si>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</si>
  <si>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</si>
  <si>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</si>
  <si>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</si>
  <si>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</si>
  <si>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</si>
  <si>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</si>
  <si>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</si>
  <si>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</si>
  <si>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</si>
  <si>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</si>
  <si>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</si>
  <si>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</si>
  <si>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</si>
  <si>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</si>
  <si>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</si>
  <si>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</si>
  <si>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</si>
  <si>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</si>
  <si>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</si>
  <si>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</si>
  <si>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</si>
  <si>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</si>
  <si>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</si>
  <si>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</si>
  <si>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</si>
  <si>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</si>
  <si>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</si>
  <si>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</si>
  <si>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</si>
  <si>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</si>
  <si>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</si>
  <si>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</si>
  <si>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</si>
  <si>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</si>
  <si>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</si>
  <si>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</si>
  <si>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</si>
  <si>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</si>
  <si>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</si>
  <si>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</si>
  <si>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</si>
  <si>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</si>
  <si>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</si>
  <si>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</si>
  <si>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</si>
  <si>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</si>
  <si>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</si>
  <si>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</si>
  <si>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</si>
  <si>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</si>
  <si>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</si>
  <si>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</si>
  <si>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</si>
  <si>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</si>
  <si>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</si>
  <si>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</si>
  <si>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</si>
  <si>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</si>
  <si>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</si>
  <si>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</si>
  <si>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</si>
  <si>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</si>
  <si>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</si>
  <si>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</si>
  <si>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</si>
  <si>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</si>
  <si>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</si>
  <si>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</si>
  <si>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</si>
  <si>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</si>
  <si>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</si>
  <si>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</si>
  <si>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</si>
  <si>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</si>
  <si>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</si>
  <si>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</si>
  <si>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</si>
  <si>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</si>
  <si>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</si>
  <si>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</si>
  <si>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</si>
  <si>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</si>
  <si>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</si>
  <si>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</si>
  <si>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</si>
  <si>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</si>
  <si>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</si>
  <si>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</si>
  <si>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</si>
  <si>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</si>
  <si>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</si>
  <si>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</si>
  <si>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</si>
  <si>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</si>
  <si>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</si>
  <si>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</si>
  <si>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</si>
  <si>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</si>
  <si>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</si>
  <si>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</si>
  <si>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</si>
  <si>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</si>
  <si>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</si>
  <si>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</si>
  <si>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</si>
  <si>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</si>
  <si>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</si>
  <si>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</si>
  <si>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</si>
  <si>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</si>
  <si>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</si>
  <si>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</si>
  <si>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</si>
  <si>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</si>
  <si>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</si>
  <si>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</si>
  <si>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</si>
  <si>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</si>
  <si>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</si>
  <si>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</si>
  <si>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</si>
  <si>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</si>
  <si>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</si>
  <si>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</si>
  <si>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</si>
  <si>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</si>
  <si>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</si>
  <si>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</si>
  <si>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</si>
  <si>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</si>
  <si>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</si>
  <si>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</si>
  <si>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</si>
  <si>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</si>
  <si>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</si>
  <si>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</si>
  <si>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</si>
  <si>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</si>
  <si>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</si>
  <si>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</si>
  <si>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</si>
  <si>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</si>
  <si>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</si>
  <si>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</si>
  <si>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</si>
  <si>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</si>
  <si>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</si>
  <si>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</si>
  <si>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</si>
  <si>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</si>
  <si>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</si>
  <si>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</si>
  <si>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</si>
  <si>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</si>
  <si>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</si>
  <si>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</si>
  <si>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</si>
  <si>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</si>
  <si>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</si>
  <si>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</si>
  <si>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</si>
  <si>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</si>
  <si>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</si>
  <si>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</si>
  <si>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</si>
  <si>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</si>
  <si>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</si>
  <si>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</si>
  <si>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</si>
  <si>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</si>
  <si>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</si>
  <si>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</si>
  <si>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</si>
  <si>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</si>
  <si>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</si>
  <si>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</si>
  <si>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</si>
  <si>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</si>
  <si>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</si>
  <si>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</si>
  <si>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</si>
  <si>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</si>
  <si>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</si>
  <si>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</si>
  <si>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</si>
  <si>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</si>
  <si>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</si>
  <si>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</si>
  <si>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</si>
  <si>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</si>
  <si>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</si>
  <si>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</si>
  <si>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</si>
  <si>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</si>
  <si>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</si>
  <si>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</si>
  <si>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</si>
  <si>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</si>
  <si>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</si>
  <si>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</si>
  <si>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</si>
  <si>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</si>
  <si>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</si>
  <si>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</si>
  <si>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</si>
  <si>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</si>
  <si>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</si>
  <si>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</si>
  <si>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</si>
  <si>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</si>
  <si>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</si>
  <si>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</si>
  <si>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</si>
  <si>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</si>
  <si>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</si>
  <si>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</si>
  <si>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</si>
  <si>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</si>
  <si>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</si>
  <si>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</si>
  <si>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</si>
  <si>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</si>
  <si>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</si>
  <si>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</si>
  <si>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</si>
  <si>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</si>
  <si>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</si>
  <si>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</si>
  <si>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</si>
  <si>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</si>
  <si>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</si>
  <si>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</si>
  <si>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</si>
  <si>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</si>
  <si>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</si>
  <si>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</si>
  <si>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</si>
  <si>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</si>
  <si>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</si>
  <si>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</si>
  <si>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</si>
  <si>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</si>
  <si>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</si>
  <si>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</si>
  <si>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</si>
  <si>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</si>
  <si>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</si>
  <si>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</si>
  <si>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</si>
  <si>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</si>
  <si>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</si>
  <si>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</si>
  <si>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</si>
  <si>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</si>
  <si>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</si>
  <si>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</si>
  <si>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</si>
  <si>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</si>
  <si>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</si>
  <si>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</si>
  <si>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</si>
  <si>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</si>
  <si>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</si>
  <si>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</si>
  <si>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</si>
  <si>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</si>
  <si>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</si>
  <si>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</si>
  <si>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</si>
  <si>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</si>
  <si>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</si>
  <si>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</si>
  <si>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</si>
  <si>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</si>
  <si>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</si>
  <si>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</si>
  <si>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</si>
  <si>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</si>
  <si>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</si>
  <si>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</si>
  <si>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</si>
  <si>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</si>
  <si>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</si>
  <si>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</si>
  <si>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</si>
  <si>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</si>
  <si>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</si>
  <si>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</si>
  <si>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</si>
  <si>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</si>
  <si>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</si>
  <si>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</si>
  <si>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</si>
  <si>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</si>
  <si>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</si>
  <si>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</si>
  <si>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</si>
  <si>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</si>
  <si>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</si>
  <si>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</si>
  <si>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</si>
  <si>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</si>
  <si>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</si>
  <si>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</si>
  <si>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</si>
  <si>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</si>
  <si>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</si>
  <si>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</si>
  <si>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</si>
  <si>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</si>
  <si>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</si>
  <si>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</si>
  <si>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</si>
  <si>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</si>
  <si>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</si>
  <si>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</si>
  <si>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</si>
  <si>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</si>
  <si>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</si>
  <si>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</si>
  <si>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</si>
  <si>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</si>
  <si>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</si>
  <si>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</si>
  <si>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</si>
  <si>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</si>
  <si>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</si>
  <si>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</si>
  <si>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</si>
  <si>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</si>
  <si>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</si>
  <si>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</si>
  <si>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</si>
  <si>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</si>
  <si>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</si>
  <si>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</si>
  <si>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</si>
  <si>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</si>
  <si>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</si>
  <si>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</si>
  <si>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</si>
  <si>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</si>
  <si>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</si>
  <si>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</si>
  <si>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</si>
  <si>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</si>
  <si>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</si>
  <si>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</si>
  <si>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</si>
  <si>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</si>
  <si>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</si>
  <si>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</si>
  <si>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</si>
  <si>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</si>
  <si>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</si>
  <si>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</si>
  <si>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</si>
  <si>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</si>
  <si>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</si>
  <si>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</si>
  <si>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</si>
  <si>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</si>
  <si>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</si>
  <si>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</si>
  <si>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</si>
  <si>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</si>
  <si>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</si>
  <si>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</si>
  <si>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</si>
  <si>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</si>
  <si>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</si>
  <si>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</si>
  <si>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</si>
  <si>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</si>
  <si>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</si>
  <si>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</si>
  <si>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</si>
  <si>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</si>
  <si>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</si>
  <si>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</si>
  <si>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</si>
  <si>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</si>
  <si>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</si>
  <si>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</si>
  <si>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</si>
  <si>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</si>
  <si>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</si>
  <si>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</si>
  <si>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</si>
  <si>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</si>
  <si>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</si>
  <si>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</si>
  <si>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</si>
  <si>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</si>
  <si>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</si>
  <si>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</si>
  <si>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</si>
  <si>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</si>
  <si>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</si>
  <si>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</si>
  <si>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</si>
  <si>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</si>
  <si>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</si>
  <si>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</si>
  <si>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</si>
  <si>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</si>
  <si>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</si>
  <si>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</si>
  <si>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</si>
  <si>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</si>
  <si>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</si>
  <si>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</si>
  <si>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</si>
  <si>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</si>
  <si>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</si>
  <si>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</si>
  <si>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</si>
  <si>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</si>
  <si>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</si>
  <si>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</si>
  <si>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</si>
  <si>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</si>
  <si>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</si>
  <si>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</si>
  <si>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</si>
  <si>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</si>
  <si>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</si>
  <si>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</si>
  <si>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</si>
  <si>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</si>
  <si>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</si>
  <si>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</si>
  <si>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</si>
  <si>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</si>
  <si>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</si>
  <si>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</si>
  <si>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</si>
  <si>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</si>
  <si>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</si>
  <si>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</si>
  <si>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</si>
  <si>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</si>
  <si>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</si>
  <si>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</si>
  <si>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</si>
  <si>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</si>
  <si>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</si>
  <si>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</si>
  <si>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</si>
  <si>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</si>
  <si>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</si>
  <si>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</si>
  <si>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</si>
  <si>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</si>
  <si>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</si>
  <si>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</si>
  <si>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</si>
  <si>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</si>
  <si>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</si>
  <si>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</si>
  <si>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</si>
  <si>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</si>
  <si>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</si>
  <si>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</si>
  <si>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</si>
  <si>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</si>
  <si>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</si>
  <si>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</si>
  <si>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</si>
  <si>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</si>
  <si>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</si>
  <si>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</si>
  <si>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</si>
  <si>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</si>
  <si>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</si>
  <si>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</si>
  <si>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</si>
  <si>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</si>
  <si>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</si>
  <si>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</si>
  <si>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</si>
  <si>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</si>
  <si>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</si>
  <si>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</si>
  <si>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</si>
  <si>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</si>
  <si>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</si>
  <si>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</si>
  <si>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</si>
  <si>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</si>
  <si>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</si>
  <si>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</si>
  <si>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</si>
  <si>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</si>
  <si>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</si>
  <si>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</si>
  <si>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</si>
  <si>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</si>
  <si>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</si>
  <si>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</si>
  <si>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</si>
  <si>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</si>
  <si>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</si>
  <si>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</si>
  <si>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</si>
  <si>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</si>
  <si>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</si>
  <si>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</si>
  <si>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</si>
  <si>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</si>
  <si>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</si>
  <si>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</si>
  <si>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</si>
  <si>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</si>
  <si>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</si>
  <si>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</si>
  <si>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</si>
  <si>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</si>
  <si>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</si>
  <si>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</si>
  <si>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</si>
  <si>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</si>
  <si>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</si>
  <si>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</si>
  <si>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</si>
  <si>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</si>
  <si>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</si>
  <si>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</si>
  <si>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</si>
  <si>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</si>
  <si>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</si>
  <si>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</si>
  <si>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</si>
  <si>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</si>
  <si>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</si>
  <si>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</si>
  <si>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</si>
  <si>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</si>
  <si>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</si>
  <si>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</si>
  <si>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</si>
  <si>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</si>
  <si>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</si>
  <si>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</si>
  <si>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</si>
  <si>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</si>
  <si>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</si>
  <si>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</si>
  <si>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</si>
  <si>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</si>
  <si>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</si>
  <si>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</si>
  <si>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</si>
  <si>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</si>
  <si>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</si>
  <si>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</si>
  <si>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</si>
  <si>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</si>
  <si>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</si>
  <si>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</si>
  <si>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</si>
  <si>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</si>
  <si>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</si>
  <si>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</si>
  <si>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</si>
  <si>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</si>
  <si>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</si>
  <si>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</si>
  <si>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</si>
  <si>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</si>
  <si>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</si>
  <si>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</si>
  <si>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</si>
  <si>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</si>
  <si>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</si>
  <si>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</si>
  <si>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</si>
  <si>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</si>
  <si>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</si>
  <si>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</si>
  <si>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</si>
  <si>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</si>
  <si>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</si>
  <si>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</si>
  <si>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</si>
  <si>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</si>
  <si>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</si>
  <si>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</si>
  <si>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</si>
  <si>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</si>
  <si>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</si>
  <si>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</si>
  <si>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</si>
  <si>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</si>
  <si>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</si>
  <si>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</si>
  <si>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</si>
  <si>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</si>
  <si>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</si>
  <si>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</si>
  <si>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</si>
  <si>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</si>
  <si>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</si>
  <si>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</si>
  <si>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</si>
  <si>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</si>
  <si>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</si>
  <si>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</si>
  <si>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</si>
  <si>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</si>
  <si>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</si>
  <si>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</si>
  <si>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</si>
  <si>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</si>
  <si>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</si>
  <si>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</si>
  <si>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</si>
  <si>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</si>
  <si>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</si>
  <si>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</si>
  <si>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</si>
  <si>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</si>
  <si>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</si>
  <si>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</si>
  <si>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</si>
  <si>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</si>
  <si>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</si>
  <si>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</si>
  <si>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</si>
  <si>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</si>
  <si>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</si>
  <si>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</si>
  <si>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</si>
  <si>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</si>
  <si>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</si>
  <si>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</si>
  <si>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</si>
  <si>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</si>
  <si>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</si>
  <si>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</si>
  <si>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</si>
  <si>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</si>
  <si>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</si>
  <si>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</si>
  <si>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</si>
  <si>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</si>
  <si>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</si>
  <si>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</si>
  <si>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</si>
  <si>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</si>
  <si>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</si>
  <si>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</si>
  <si>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</si>
  <si>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</si>
  <si>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</si>
  <si>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</si>
  <si>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</si>
  <si>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</si>
  <si>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</si>
  <si>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</si>
  <si>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</si>
  <si>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</si>
  <si>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</si>
  <si>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</si>
  <si>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</si>
  <si>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</si>
  <si>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</si>
  <si>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</si>
  <si>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</si>
  <si>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</si>
  <si>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</si>
  <si>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</si>
  <si>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</si>
  <si>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</si>
  <si>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</si>
  <si>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</si>
  <si>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</si>
  <si>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</si>
  <si>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</si>
  <si>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</si>
  <si>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</si>
  <si>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</si>
  <si>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</si>
  <si>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</si>
  <si>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</si>
  <si>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</si>
  <si>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</si>
  <si>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</si>
  <si>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</si>
  <si>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</si>
  <si>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</si>
  <si>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</si>
  <si>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</si>
  <si>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</si>
  <si>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</si>
  <si>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</si>
  <si>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</si>
  <si>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</si>
  <si>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</si>
  <si>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</si>
  <si>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</si>
  <si>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</si>
  <si>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</si>
  <si>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</si>
  <si>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</si>
  <si>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</si>
  <si>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</si>
  <si>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</si>
  <si>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</si>
  <si>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</si>
  <si>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</si>
  <si>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</si>
  <si>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</si>
  <si>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</si>
  <si>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</si>
  <si>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</si>
  <si>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</si>
  <si>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</si>
  <si>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</si>
  <si>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</si>
  <si>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</si>
  <si>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</si>
  <si>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</si>
  <si>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</si>
  <si>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</si>
  <si>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</si>
  <si>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</si>
  <si>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</si>
  <si>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</si>
  <si>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</si>
  <si>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</si>
  <si>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</si>
  <si>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</si>
  <si>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</si>
  <si>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</si>
  <si>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</si>
  <si>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</si>
  <si>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</si>
  <si>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</si>
  <si>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</si>
  <si>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</si>
  <si>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</si>
  <si>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</si>
  <si>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</si>
  <si>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</si>
  <si>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</si>
  <si>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</si>
  <si>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</si>
  <si>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</si>
  <si>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</si>
  <si>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</si>
  <si>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</si>
  <si>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</si>
  <si>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</si>
  <si>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</si>
  <si>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</si>
  <si>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</si>
  <si>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</si>
  <si>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</si>
  <si>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</si>
  <si>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</si>
  <si>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</si>
  <si>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</si>
  <si>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</si>
  <si>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</si>
  <si>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</si>
  <si>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</si>
  <si>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</si>
  <si>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</si>
  <si>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</si>
  <si>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</si>
  <si>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</si>
  <si>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</si>
  <si>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</si>
  <si>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</si>
  <si>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</si>
  <si>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</si>
  <si>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</si>
  <si>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</si>
  <si>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</si>
  <si>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</si>
  <si>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</si>
  <si>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</si>
  <si>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</si>
  <si>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</si>
  <si>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</si>
  <si>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</si>
  <si>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</si>
  <si>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</si>
  <si>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</si>
  <si>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</si>
  <si>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</si>
  <si>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</si>
  <si>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</si>
  <si>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</si>
  <si>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</si>
  <si>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</si>
  <si>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</si>
  <si>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</si>
  <si>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</si>
  <si>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</si>
  <si>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</si>
  <si>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</si>
  <si>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</si>
  <si>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</si>
  <si>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</si>
  <si>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</si>
  <si>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</si>
  <si>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</si>
  <si>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</si>
  <si>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</si>
  <si>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</si>
  <si>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</si>
  <si>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</si>
  <si>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</si>
  <si>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</si>
  <si>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</si>
  <si>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</si>
  <si>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</si>
  <si>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</si>
  <si>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</si>
  <si>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</si>
  <si>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</si>
  <si>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</si>
  <si>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</si>
  <si>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</si>
  <si>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</si>
  <si>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</si>
  <si>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</si>
  <si>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</si>
  <si>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</si>
  <si>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</si>
  <si>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</si>
  <si>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</si>
  <si>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</si>
  <si>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</si>
  <si>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</si>
  <si>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</si>
  <si>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</si>
  <si>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</si>
  <si>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</si>
  <si>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</si>
  <si>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</si>
  <si>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</si>
  <si>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</si>
  <si>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</si>
  <si>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</si>
  <si>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</si>
  <si>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</si>
  <si>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</si>
  <si>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</si>
  <si>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</si>
  <si>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</si>
  <si>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</si>
  <si>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</si>
  <si>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</si>
  <si>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</si>
  <si>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</si>
  <si>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</si>
  <si>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</si>
  <si>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</si>
  <si>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</si>
  <si>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</si>
  <si>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</si>
  <si>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</si>
  <si>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</si>
  <si>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</si>
  <si>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</si>
  <si>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</si>
  <si>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</si>
  <si>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</si>
  <si>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</si>
  <si>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</si>
  <si>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</si>
  <si>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</si>
  <si>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</si>
  <si>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</si>
  <si>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</si>
  <si>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</si>
  <si>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</si>
  <si>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</si>
  <si>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</si>
  <si>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</si>
  <si>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</si>
  <si>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</si>
  <si>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</si>
  <si>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</si>
  <si>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</si>
  <si>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</si>
  <si>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</si>
  <si>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</si>
  <si>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</si>
  <si>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</si>
  <si>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</si>
  <si>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</si>
  <si>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</si>
  <si>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</si>
  <si>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</si>
  <si>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</si>
  <si>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</si>
  <si>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</si>
  <si>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</si>
  <si>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</si>
  <si>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</si>
  <si>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</si>
  <si>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</si>
  <si>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</si>
  <si>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</si>
  <si>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</si>
  <si>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</si>
  <si>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</si>
  <si>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</si>
  <si>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</si>
  <si>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</si>
  <si>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</si>
  <si>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</si>
  <si>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</si>
  <si>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</si>
  <si>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</si>
  <si>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</si>
  <si>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</si>
  <si>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</si>
  <si>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</si>
  <si>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</si>
  <si>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</si>
  <si>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</si>
  <si>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</si>
  <si>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</si>
  <si>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</si>
  <si>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</si>
  <si>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</si>
  <si>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</si>
  <si>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</si>
  <si>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</si>
  <si>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</si>
  <si>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</si>
  <si>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</si>
  <si>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</si>
  <si>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</si>
  <si>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</si>
  <si>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</si>
  <si>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</si>
  <si>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</si>
  <si>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</si>
  <si>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</si>
  <si>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</si>
  <si>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</si>
  <si>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</si>
  <si>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</si>
  <si>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</si>
  <si>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</si>
  <si>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</si>
  <si>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</si>
  <si>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</si>
  <si>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</si>
  <si>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</si>
  <si>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</si>
  <si>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</si>
  <si>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</si>
  <si>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</si>
  <si>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</si>
  <si>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</si>
  <si>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</si>
  <si>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</si>
  <si>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</si>
  <si>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</si>
  <si>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</si>
  <si>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</si>
  <si>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</si>
  <si>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</si>
  <si>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</si>
  <si>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</si>
  <si>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</si>
  <si>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</si>
  <si>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</si>
  <si>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</si>
  <si>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</si>
  <si>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</si>
  <si>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</si>
  <si>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</si>
  <si>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</si>
  <si>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</si>
  <si>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</si>
  <si>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</si>
  <si>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</si>
  <si>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</si>
  <si>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</si>
  <si>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</si>
  <si>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</si>
  <si>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</si>
  <si>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</si>
  <si>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</si>
  <si>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</si>
  <si>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</si>
  <si>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</si>
  <si>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</si>
  <si>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</si>
  <si>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</si>
  <si>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</si>
  <si>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</si>
  <si>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</si>
  <si>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</si>
  <si>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</si>
  <si>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</si>
  <si>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</si>
  <si>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</si>
  <si>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</si>
  <si>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</si>
  <si>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</si>
  <si>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</si>
  <si>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</si>
  <si>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</si>
  <si>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</si>
  <si>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</si>
  <si>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</si>
  <si>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</si>
  <si>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</si>
  <si>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</si>
  <si>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</si>
  <si>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</si>
  <si>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</si>
  <si>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</si>
  <si>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</si>
  <si>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</si>
  <si>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</si>
  <si>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</si>
  <si>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</si>
  <si>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</si>
  <si>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</si>
  <si>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</si>
  <si>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</si>
  <si>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</si>
  <si>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</si>
  <si>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</si>
  <si>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</si>
  <si>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</si>
  <si>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</si>
  <si>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</si>
  <si>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</si>
  <si>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</si>
  <si>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</si>
  <si>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</si>
  <si>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</si>
  <si>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</si>
  <si>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</si>
  <si>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</si>
  <si>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</si>
  <si>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</si>
  <si>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</si>
  <si>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</si>
  <si>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</si>
  <si>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</si>
  <si>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</si>
  <si>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</si>
  <si>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</si>
  <si>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</si>
  <si>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</si>
  <si>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</si>
  <si>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</si>
  <si>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</si>
  <si>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</si>
  <si>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</si>
  <si>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</si>
  <si>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</si>
  <si>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</si>
  <si>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</si>
  <si>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</si>
  <si>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</si>
  <si>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</si>
  <si>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</si>
  <si>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</si>
  <si>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</si>
  <si>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</si>
  <si>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</si>
  <si>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</si>
  <si>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</si>
  <si>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</si>
  <si>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</si>
  <si>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</si>
  <si>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</si>
  <si>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</si>
  <si>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</si>
  <si>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</si>
  <si>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</si>
  <si>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</si>
  <si>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</si>
  <si>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</si>
  <si>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</si>
  <si>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</si>
  <si>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</si>
  <si>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</si>
  <si>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</si>
  <si>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</si>
  <si>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</si>
  <si>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</si>
  <si>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</si>
  <si>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</si>
  <si>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</si>
  <si>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</si>
  <si>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</si>
  <si>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</si>
  <si>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</si>
  <si>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</si>
  <si>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</si>
  <si>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</si>
  <si>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</si>
  <si>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</si>
  <si>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</si>
  <si>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</si>
  <si>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</si>
  <si>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</si>
  <si>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</si>
  <si>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</si>
  <si>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</si>
  <si>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</si>
  <si>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</si>
  <si>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</si>
  <si>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</si>
  <si>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</si>
  <si>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</si>
  <si>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</si>
  <si>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</si>
  <si>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</si>
  <si>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</si>
  <si>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</si>
  <si>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</si>
  <si>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</si>
  <si>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</si>
  <si>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</si>
  <si>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</si>
  <si>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</si>
  <si>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</si>
  <si>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</si>
  <si>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</si>
  <si>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</si>
  <si>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</si>
  <si>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</si>
  <si>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</si>
  <si>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</si>
  <si>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</si>
  <si>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</si>
  <si>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</si>
  <si>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</si>
  <si>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</si>
  <si>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</si>
  <si>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</si>
  <si>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</si>
  <si>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</si>
  <si>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</si>
  <si>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</si>
  <si>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</si>
  <si>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</si>
  <si>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</si>
  <si>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</si>
  <si>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</si>
  <si>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</si>
  <si>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</si>
  <si>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</si>
  <si>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</si>
  <si>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</si>
  <si>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</si>
  <si>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</si>
  <si>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</si>
  <si>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</si>
  <si>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</si>
  <si>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</si>
  <si>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</si>
  <si>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</si>
  <si>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</si>
  <si>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</si>
  <si>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</si>
  <si>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</si>
  <si>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</si>
  <si>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</si>
  <si>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</si>
  <si>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</si>
  <si>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</si>
  <si>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</si>
  <si>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</si>
  <si>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</si>
  <si>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</si>
  <si>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</si>
  <si>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</si>
  <si>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</si>
  <si>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</si>
  <si>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</si>
  <si>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</si>
  <si>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</si>
  <si>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</si>
  <si>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</si>
  <si>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</si>
  <si>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</si>
  <si>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</si>
  <si>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</si>
  <si>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</si>
  <si>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</si>
  <si>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</si>
  <si>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</si>
  <si>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</si>
  <si>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</si>
  <si>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</si>
  <si>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</si>
  <si>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</si>
  <si>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</si>
  <si>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</si>
  <si>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</si>
  <si>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</si>
  <si>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</si>
  <si>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</si>
  <si>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</si>
  <si>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</si>
  <si>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</si>
  <si>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</si>
  <si>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</si>
  <si>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</si>
  <si>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</si>
  <si>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</si>
  <si>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</si>
  <si>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</si>
  <si>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</si>
  <si>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</si>
  <si>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</si>
  <si>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</si>
  <si>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</si>
  <si>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</si>
  <si>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</si>
  <si>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</si>
  <si>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</si>
  <si>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</si>
  <si>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</si>
  <si>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</si>
  <si>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</si>
  <si>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</si>
  <si>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</si>
  <si>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</si>
  <si>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</si>
  <si>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</si>
  <si>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</si>
  <si>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</si>
  <si>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</si>
  <si>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</si>
  <si>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</si>
  <si>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</si>
  <si>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</si>
  <si>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</si>
  <si>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</si>
  <si>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</si>
  <si>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</si>
  <si>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</si>
  <si>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</si>
  <si>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</si>
  <si>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</si>
  <si>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</si>
  <si>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</si>
  <si>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</si>
  <si>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</si>
  <si>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</si>
  <si>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</si>
  <si>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</si>
  <si>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</si>
  <si>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</si>
  <si>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</si>
  <si>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</si>
  <si>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</si>
  <si>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</si>
  <si>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</si>
  <si>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</si>
  <si>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</si>
  <si>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</si>
  <si>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</si>
  <si>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</si>
  <si>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</si>
  <si>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</si>
  <si>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</si>
  <si>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</si>
  <si>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</si>
  <si>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</si>
  <si>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</si>
  <si>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</si>
  <si>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</si>
  <si>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</si>
  <si>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</si>
  <si>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</si>
  <si>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</si>
  <si>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</si>
  <si>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</si>
  <si>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</si>
  <si>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</si>
  <si>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</si>
  <si>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</si>
  <si>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</si>
  <si>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</si>
  <si>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</si>
  <si>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</si>
  <si>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</si>
  <si>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</si>
  <si>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</si>
  <si>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</si>
  <si>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</si>
  <si>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</si>
  <si>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</si>
  <si>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</si>
  <si>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</si>
  <si>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</si>
  <si>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</si>
  <si>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</si>
  <si>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</si>
  <si>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</si>
  <si>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</si>
  <si>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</si>
  <si>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</si>
  <si>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</si>
  <si>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</si>
  <si>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</si>
  <si>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</si>
  <si>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</si>
  <si>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</si>
  <si>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</si>
  <si>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</si>
  <si>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</si>
  <si>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</si>
  <si>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</si>
  <si>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</si>
  <si>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</si>
  <si>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</si>
  <si>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</si>
  <si>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</si>
  <si>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</si>
  <si>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</si>
  <si>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</si>
  <si>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</si>
  <si>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</si>
  <si>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</si>
  <si>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</si>
  <si>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</si>
  <si>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</si>
  <si>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</si>
  <si>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</si>
  <si>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</si>
  <si>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</si>
  <si>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</si>
  <si>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</si>
  <si>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</si>
  <si>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</si>
  <si>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</si>
  <si>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</si>
  <si>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</si>
  <si>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</si>
  <si>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</si>
  <si>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</si>
  <si>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</si>
  <si>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</si>
  <si>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</si>
  <si>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</si>
  <si>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</si>
  <si>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</si>
  <si>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</si>
  <si>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</si>
  <si>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</si>
  <si>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</si>
  <si>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</si>
  <si>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</si>
  <si>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</si>
  <si>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</si>
  <si>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</si>
  <si>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</si>
  <si>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</si>
  <si>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</si>
  <si>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</si>
  <si>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</si>
  <si>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</si>
  <si>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</si>
  <si>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</si>
  <si>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</si>
  <si>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</si>
  <si>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</si>
  <si>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</si>
  <si>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</si>
  <si>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</si>
  <si>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</si>
  <si>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</si>
  <si>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</si>
  <si>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</si>
  <si>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</si>
  <si>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</si>
  <si>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</si>
  <si>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</si>
  <si>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</si>
  <si>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</si>
  <si>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</si>
  <si>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</si>
  <si>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</si>
  <si>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</si>
  <si>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</si>
  <si>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</si>
  <si>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</si>
  <si>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</si>
  <si>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</si>
  <si>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</si>
  <si>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</si>
  <si>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</si>
  <si>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</si>
  <si>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</si>
  <si>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</si>
  <si>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</si>
  <si>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</si>
  <si>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</si>
  <si>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</si>
  <si>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</si>
  <si>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</si>
  <si>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</si>
  <si>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</si>
  <si>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</si>
  <si>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</si>
  <si>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</si>
  <si>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</si>
  <si>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</si>
  <si>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</si>
  <si>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</si>
  <si>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</si>
  <si>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</si>
  <si>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</si>
  <si>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</si>
  <si>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</si>
  <si>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</si>
  <si>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</si>
  <si>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</si>
  <si>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</si>
  <si>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</si>
  <si>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</si>
  <si>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</si>
  <si>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</si>
  <si>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</si>
  <si>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</si>
  <si>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</si>
  <si>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</si>
  <si>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</si>
  <si>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</si>
  <si>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</si>
  <si>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</si>
  <si>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</si>
  <si>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</si>
  <si>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</si>
  <si>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</si>
  <si>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</si>
  <si>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</si>
  <si>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</si>
  <si>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</si>
  <si>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</si>
  <si>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</si>
  <si>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</si>
  <si>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</si>
  <si>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</si>
  <si>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</si>
  <si>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</si>
  <si>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</si>
  <si>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</si>
  <si>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</si>
  <si>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</si>
  <si>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</si>
  <si>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</si>
  <si>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</si>
  <si>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</si>
  <si>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</si>
  <si>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</si>
  <si>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</si>
  <si>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</si>
  <si>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</si>
  <si>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</si>
  <si>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</si>
  <si>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</si>
  <si>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</si>
  <si>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</si>
  <si>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</si>
  <si>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</si>
  <si>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</si>
  <si>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</si>
  <si>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</si>
  <si>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</si>
  <si>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</si>
  <si>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</si>
  <si>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</si>
  <si>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</si>
  <si>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</si>
  <si>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</si>
  <si>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</si>
  <si>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</si>
  <si>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</si>
  <si>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</si>
  <si>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</si>
  <si>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</si>
  <si>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</si>
  <si>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</si>
  <si>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</si>
  <si>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</si>
  <si>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</si>
  <si>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</si>
  <si>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</si>
  <si>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</si>
  <si>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</si>
  <si>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</si>
  <si>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</si>
  <si>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</si>
  <si>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</si>
  <si>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</si>
  <si>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</si>
  <si>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</si>
  <si>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</si>
  <si>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</si>
  <si>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</si>
  <si>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</si>
  <si>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</si>
  <si>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</si>
  <si>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</si>
  <si>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</si>
  <si>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</si>
  <si>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</si>
  <si>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</si>
  <si>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</si>
  <si>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</si>
  <si>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</si>
  <si>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</si>
  <si>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</si>
  <si>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</si>
  <si>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</si>
  <si>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</si>
  <si>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</si>
  <si>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</si>
  <si>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</si>
  <si>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</si>
  <si>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</si>
  <si>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</si>
  <si>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</si>
  <si>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</si>
  <si>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</si>
  <si>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</si>
  <si>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</si>
  <si>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</si>
  <si>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</si>
  <si>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</si>
  <si>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</si>
  <si>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</si>
  <si>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</si>
  <si>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</si>
  <si>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</si>
  <si>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</si>
  <si>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</si>
  <si>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</si>
  <si>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</si>
  <si>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</si>
  <si>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</si>
  <si>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</si>
  <si>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</si>
  <si>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</si>
  <si>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</si>
  <si>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</si>
  <si>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</si>
  <si>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</si>
  <si>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</si>
  <si>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</si>
  <si>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</si>
  <si>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</si>
  <si>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</si>
  <si>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</si>
  <si>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</si>
  <si>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</si>
  <si>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</si>
  <si>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</si>
  <si>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</si>
  <si>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</si>
  <si>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</si>
  <si>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</si>
  <si>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</si>
  <si>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</si>
  <si>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</si>
  <si>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</si>
  <si>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</si>
  <si>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</si>
  <si>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</si>
  <si>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</si>
  <si>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</si>
  <si>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</si>
  <si>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</si>
  <si>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</si>
  <si>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</si>
  <si>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</si>
  <si>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</si>
  <si>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</si>
  <si>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</si>
  <si>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</si>
  <si>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</si>
  <si>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</si>
  <si>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</si>
  <si>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</si>
  <si>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</si>
  <si>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</si>
  <si>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</si>
  <si>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</si>
  <si>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</si>
  <si>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</si>
  <si>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</si>
  <si>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</si>
  <si>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</si>
  <si>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</si>
  <si>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</si>
  <si>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</si>
  <si>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</si>
  <si>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</si>
  <si>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</si>
  <si>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</si>
  <si>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</si>
  <si>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</si>
  <si>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</si>
  <si>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</si>
  <si>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</si>
  <si>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</si>
  <si>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</si>
  <si>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</si>
  <si>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</si>
  <si>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</si>
  <si>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</si>
  <si>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</si>
  <si>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</si>
  <si>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</si>
  <si>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</si>
  <si>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</si>
  <si>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</si>
  <si>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</si>
  <si>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</si>
  <si>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</si>
  <si>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</si>
  <si>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</si>
  <si>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</si>
  <si>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</si>
  <si>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</si>
  <si>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</si>
  <si>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</si>
  <si>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</si>
  <si>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</si>
  <si>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</si>
  <si>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</si>
  <si>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</si>
  <si>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</si>
  <si>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</si>
  <si>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</si>
  <si>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</si>
  <si>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</si>
  <si>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</si>
  <si>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</si>
  <si>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</si>
  <si>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</si>
  <si>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</si>
  <si>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</si>
  <si>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</si>
  <si>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</si>
  <si>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</si>
  <si>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</si>
  <si>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</si>
  <si>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</si>
  <si>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</si>
  <si>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</si>
  <si>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</si>
  <si>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</si>
  <si>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</si>
  <si>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</si>
  <si>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</si>
  <si>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</si>
  <si>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</si>
  <si>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</si>
  <si>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</si>
  <si>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</si>
  <si>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</si>
  <si>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</si>
  <si>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</si>
  <si>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</si>
  <si>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</si>
  <si>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</si>
  <si>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</si>
  <si>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</si>
  <si>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</si>
  <si>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</si>
  <si>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</si>
  <si>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</si>
  <si>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</si>
  <si>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</si>
  <si>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</si>
  <si>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</si>
  <si>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</si>
  <si>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</si>
  <si>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</si>
  <si>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</si>
  <si>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</si>
  <si>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</si>
  <si>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</si>
  <si>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</si>
  <si>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</si>
  <si>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</si>
  <si>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</si>
  <si>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</si>
  <si>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</si>
  <si>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</si>
  <si>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</si>
  <si>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</si>
  <si>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</si>
  <si>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</si>
  <si>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</si>
  <si>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</si>
  <si>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</si>
  <si>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</si>
  <si>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</si>
  <si>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</si>
  <si>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</si>
  <si>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</si>
  <si>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</si>
  <si>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</si>
  <si>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</si>
  <si>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</si>
  <si>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</si>
  <si>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</si>
  <si>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</si>
  <si>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</si>
  <si>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</si>
  <si>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</si>
  <si>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</si>
  <si>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</si>
  <si>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</si>
  <si>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</si>
  <si>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</si>
  <si>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</si>
  <si>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</si>
  <si>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</si>
  <si>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</si>
  <si>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</si>
  <si>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</si>
  <si>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</si>
  <si>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</si>
  <si>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</si>
  <si>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</si>
  <si>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</si>
  <si>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</si>
  <si>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</si>
  <si>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</si>
  <si>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</si>
  <si>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</si>
  <si>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</si>
  <si>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</si>
  <si>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</si>
  <si>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</si>
  <si>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</si>
  <si>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</si>
  <si>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</si>
  <si>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</si>
  <si>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</si>
  <si>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</si>
  <si>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</si>
  <si>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</si>
  <si>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</si>
  <si>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</si>
  <si>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</si>
  <si>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</si>
  <si>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</si>
  <si>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</si>
  <si>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</si>
  <si>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</si>
  <si>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</si>
  <si>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</si>
  <si>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</si>
  <si>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</si>
  <si>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</si>
  <si>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</si>
  <si>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</si>
  <si>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</si>
  <si>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</si>
  <si>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</si>
  <si>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</si>
  <si>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</si>
  <si>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</si>
  <si>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</si>
  <si>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</si>
  <si>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</si>
  <si>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</si>
  <si>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</si>
  <si>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</si>
  <si>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</si>
  <si>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</si>
  <si>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</si>
  <si>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</si>
  <si>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</si>
  <si>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</si>
  <si>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</si>
  <si>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</si>
  <si>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</si>
  <si>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</si>
  <si>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</si>
  <si>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</si>
  <si>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</si>
  <si>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</si>
  <si>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</si>
  <si>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</si>
  <si>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</si>
  <si>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</si>
  <si>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</si>
  <si>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</si>
  <si>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</si>
  <si>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</si>
  <si>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</si>
  <si>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</si>
  <si>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</si>
  <si>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</si>
  <si>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</si>
  <si>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</si>
  <si>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</si>
  <si>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</si>
  <si>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</si>
  <si>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</si>
  <si>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</si>
  <si>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</si>
  <si>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</si>
  <si>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</si>
  <si>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</si>
  <si>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</si>
  <si>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</si>
  <si>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</si>
  <si>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</si>
  <si>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</si>
  <si>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</si>
  <si>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</si>
  <si>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</si>
  <si>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</si>
  <si>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</si>
  <si>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</si>
  <si>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</si>
  <si>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</si>
  <si>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</si>
  <si>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</si>
  <si>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</si>
  <si>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</si>
  <si>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</si>
  <si>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</si>
  <si>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</si>
  <si>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</si>
  <si>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</si>
  <si>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</si>
  <si>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</si>
  <si>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</si>
  <si>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</si>
  <si>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</si>
  <si>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</si>
  <si>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</si>
  <si>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</si>
  <si>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</si>
  <si>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</si>
  <si>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</si>
  <si>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</si>
  <si>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</si>
  <si>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</si>
  <si>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</si>
  <si>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</si>
  <si>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</si>
  <si>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</si>
  <si>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</si>
  <si>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</si>
  <si>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</si>
  <si>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</si>
  <si>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</si>
  <si>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</si>
  <si>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</si>
  <si>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</si>
  <si>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</si>
  <si>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</si>
  <si>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</si>
  <si>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</si>
  <si>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</si>
  <si>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</si>
  <si>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</si>
  <si>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</si>
  <si>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</si>
  <si>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</si>
  <si>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</si>
  <si>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</si>
  <si>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</si>
  <si>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</si>
  <si>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</si>
  <si>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</si>
  <si>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</si>
  <si>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</si>
  <si>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</si>
  <si>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</si>
  <si>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</si>
  <si>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</si>
  <si>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</si>
  <si>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</si>
  <si>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</si>
  <si>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</si>
  <si>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</si>
  <si>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</si>
  <si>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</si>
  <si>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</si>
  <si>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</si>
  <si>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</si>
  <si>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</si>
  <si>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</si>
  <si>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</si>
  <si>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</si>
  <si>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</si>
  <si>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</si>
  <si>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</si>
  <si>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</si>
  <si>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</si>
  <si>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</si>
  <si>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</si>
  <si>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</si>
  <si>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</si>
  <si>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</si>
  <si>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</si>
  <si>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</si>
  <si>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</si>
  <si>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</si>
  <si>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</si>
  <si>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</si>
  <si>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</si>
  <si>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</si>
  <si>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</si>
  <si>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</si>
  <si>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</si>
  <si>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</si>
  <si>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</si>
  <si>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</si>
  <si>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</si>
  <si>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</si>
  <si>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</si>
  <si>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</si>
  <si>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</si>
  <si>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</si>
  <si>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</si>
  <si>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</si>
  <si>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</si>
  <si>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</si>
  <si>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</si>
  <si>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</si>
  <si>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</si>
  <si>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</si>
  <si>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</si>
  <si>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</si>
  <si>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</si>
  <si>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</si>
  <si>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</si>
  <si>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</si>
  <si>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</si>
  <si>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</si>
  <si>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</si>
  <si>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</si>
  <si>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</si>
  <si>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</si>
  <si>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</si>
  <si>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</si>
  <si>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</si>
  <si>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</si>
  <si>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</si>
  <si>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</si>
  <si>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</si>
  <si>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</si>
  <si>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</si>
  <si>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</si>
  <si>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</si>
  <si>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</si>
  <si>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</si>
  <si>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</si>
  <si>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</si>
  <si>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</si>
  <si>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</si>
  <si>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</si>
  <si>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</si>
  <si>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</si>
  <si>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</si>
  <si>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</si>
  <si>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</si>
  <si>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</si>
  <si>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</si>
  <si>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</si>
  <si>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</si>
  <si>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</si>
  <si>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</si>
  <si>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</si>
  <si>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</si>
  <si>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</si>
  <si>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</si>
  <si>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</si>
  <si>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</si>
  <si>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</si>
  <si>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</si>
  <si>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</si>
  <si>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</si>
  <si>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</si>
  <si>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</si>
  <si>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</si>
  <si>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</si>
  <si>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</si>
  <si>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</si>
  <si>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</si>
  <si>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</si>
  <si>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</si>
  <si>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</si>
  <si>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</si>
  <si>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</si>
  <si>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</si>
  <si>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</si>
  <si>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</si>
  <si>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</si>
  <si>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</si>
  <si>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</si>
  <si>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</si>
  <si>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</si>
  <si>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</si>
  <si>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</si>
  <si>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</si>
  <si>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</si>
  <si>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</si>
  <si>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</si>
  <si>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</si>
  <si>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</si>
  <si>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</si>
  <si>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</si>
  <si>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</si>
  <si>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</si>
  <si>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</si>
  <si>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</si>
  <si>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</si>
  <si>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</si>
  <si>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</si>
  <si>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</si>
  <si>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</si>
  <si>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</si>
  <si>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</si>
  <si>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</si>
  <si>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</si>
  <si>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</si>
  <si>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</si>
  <si>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</si>
  <si>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</si>
  <si>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</si>
  <si>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</si>
  <si>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</si>
  <si>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</si>
  <si>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</si>
  <si>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</si>
  <si>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</si>
  <si>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</si>
  <si>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</si>
  <si>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</si>
  <si>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</si>
  <si>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</si>
  <si>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</si>
  <si>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</si>
  <si>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</si>
  <si>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</si>
  <si>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</si>
  <si>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</si>
  <si>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</si>
  <si>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</si>
  <si>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</si>
  <si>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</si>
  <si>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</si>
  <si>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</si>
  <si>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</si>
  <si>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</si>
  <si>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</si>
  <si>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</si>
  <si>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</si>
  <si>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</si>
  <si>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</si>
  <si>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</si>
  <si>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</si>
  <si>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</si>
  <si>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</si>
  <si>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</si>
  <si>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</si>
  <si>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</si>
  <si>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</si>
  <si>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</si>
  <si>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</si>
  <si>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</si>
  <si>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</si>
  <si>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</si>
  <si>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</si>
  <si>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</si>
  <si>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</si>
  <si>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</si>
  <si>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</si>
  <si>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</si>
  <si>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</si>
  <si>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</si>
  <si>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</si>
  <si>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</si>
  <si>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</si>
  <si>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</si>
  <si>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</si>
  <si>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</si>
  <si>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</si>
  <si>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</si>
  <si>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</si>
  <si>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</si>
  <si>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</si>
  <si>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</si>
  <si>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</si>
  <si>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</si>
  <si>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</si>
  <si>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</si>
  <si>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</si>
  <si>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</si>
  <si>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</si>
  <si>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</si>
  <si>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</si>
  <si>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</si>
  <si>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</si>
  <si>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</si>
  <si>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</si>
  <si>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</si>
  <si>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</si>
  <si>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</si>
  <si>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</si>
  <si>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</si>
  <si>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</si>
  <si>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</si>
  <si>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</si>
  <si>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</si>
  <si>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</si>
  <si>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</si>
  <si>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</si>
  <si>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</si>
  <si>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</si>
  <si>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</si>
  <si>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</si>
  <si>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</si>
  <si>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</si>
  <si>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</si>
  <si>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</si>
  <si>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</si>
  <si>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</si>
  <si>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</si>
  <si>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</si>
  <si>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</si>
  <si>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</si>
  <si>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</si>
  <si>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</si>
  <si>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</si>
  <si>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</si>
  <si>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</si>
  <si>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</si>
  <si>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</si>
  <si>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</si>
  <si>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</si>
  <si>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</si>
  <si>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</si>
  <si>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</si>
  <si>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</si>
  <si>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</si>
  <si>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</si>
  <si>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</si>
  <si>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</si>
  <si>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</si>
  <si>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</si>
  <si>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</si>
  <si>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</si>
  <si>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</si>
  <si>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</si>
  <si>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</si>
  <si>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</si>
  <si>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</si>
  <si>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</si>
  <si>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</si>
  <si>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</si>
  <si>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</si>
  <si>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</si>
  <si>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</si>
  <si>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</si>
  <si>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</si>
  <si>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</si>
  <si>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</si>
  <si>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</si>
  <si>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</si>
  <si>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</si>
  <si>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</si>
  <si>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</si>
  <si>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</si>
  <si>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</si>
  <si>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</si>
  <si>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</si>
  <si>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</si>
  <si>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</si>
  <si>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</si>
  <si>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</si>
  <si>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</si>
  <si>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</si>
  <si>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</si>
  <si>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</si>
  <si>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</si>
  <si>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</si>
  <si>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</si>
  <si>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</si>
  <si>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</si>
  <si>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</si>
  <si>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</si>
  <si>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</si>
  <si>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</si>
  <si>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</si>
  <si>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</si>
  <si>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</si>
  <si>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</si>
  <si>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</si>
  <si>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</si>
  <si>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</si>
  <si>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</si>
  <si>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</si>
  <si>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</si>
  <si>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</si>
  <si>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</si>
  <si>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</si>
  <si>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</si>
  <si>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</si>
  <si>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</si>
  <si>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</si>
  <si>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</si>
  <si>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</si>
  <si>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</si>
  <si>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</si>
  <si>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</si>
  <si>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</si>
  <si>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</si>
  <si>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</si>
  <si>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</si>
  <si>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</si>
  <si>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</si>
  <si>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</si>
  <si>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</si>
  <si>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</si>
  <si>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</si>
  <si>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</si>
  <si>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</si>
  <si>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</si>
  <si>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</si>
  <si>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</si>
  <si>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</si>
  <si>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</si>
  <si>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</si>
  <si>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</si>
  <si>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</si>
  <si>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</si>
  <si>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</si>
  <si>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</si>
  <si>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</si>
  <si>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</si>
  <si>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</si>
  <si>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</si>
  <si>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</si>
  <si>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</si>
  <si>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</si>
  <si>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</si>
  <si>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</si>
  <si>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</si>
  <si>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</si>
  <si>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</si>
  <si>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</si>
  <si>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</si>
  <si>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</si>
  <si>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</si>
  <si>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</si>
  <si>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</si>
  <si>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</si>
  <si>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</si>
  <si>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</si>
  <si>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</si>
  <si>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</si>
  <si>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</si>
  <si>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</si>
  <si>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</si>
  <si>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</si>
  <si>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</si>
  <si>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</si>
  <si>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</si>
  <si>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</si>
  <si>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</si>
  <si>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</si>
  <si>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</si>
  <si>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</si>
  <si>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</si>
  <si>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</si>
  <si>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</si>
  <si>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</si>
  <si>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</si>
  <si>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</si>
  <si>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</si>
  <si>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</si>
  <si>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</si>
  <si>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</si>
  <si>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</si>
  <si>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</si>
  <si>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</si>
  <si>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</si>
  <si>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</si>
  <si>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</si>
  <si>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</si>
  <si>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</si>
  <si>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</si>
  <si>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</si>
  <si>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</si>
  <si>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</si>
  <si>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</si>
  <si>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</si>
  <si>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</si>
  <si>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</si>
  <si>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</si>
  <si>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</si>
  <si>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</si>
  <si>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</si>
  <si>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</si>
  <si>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</si>
  <si>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</si>
  <si>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</si>
  <si>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</si>
  <si>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</si>
  <si>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</si>
  <si>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</si>
  <si>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</si>
  <si>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</si>
  <si>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</si>
  <si>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</si>
  <si>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</si>
  <si>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</si>
  <si>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</si>
  <si>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</si>
  <si>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</si>
  <si>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</si>
  <si>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</si>
  <si>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</si>
  <si>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</si>
  <si>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</si>
  <si>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</si>
  <si>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</si>
  <si>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</si>
  <si>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</si>
  <si>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</si>
  <si>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</si>
  <si>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</si>
  <si>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</si>
  <si>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</si>
  <si>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</si>
  <si>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</si>
  <si>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</si>
  <si>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</si>
  <si>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</si>
  <si>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</si>
  <si>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</si>
  <si>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</si>
  <si>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</si>
  <si>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</si>
  <si>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</si>
  <si>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</si>
  <si>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</si>
  <si>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</si>
  <si>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</si>
  <si>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</si>
  <si>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</si>
  <si>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</si>
  <si>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</si>
  <si>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</si>
  <si>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</si>
  <si>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</si>
  <si>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</si>
  <si>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</si>
  <si>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</si>
  <si>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</si>
  <si>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</si>
  <si>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</si>
  <si>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</si>
  <si>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</si>
  <si>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</si>
  <si>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</si>
  <si>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</si>
  <si>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</si>
  <si>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</si>
  <si>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</si>
  <si>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</si>
  <si>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</si>
  <si>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</si>
  <si>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</si>
  <si>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</si>
  <si>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</si>
  <si>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</si>
  <si>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</si>
  <si>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</si>
  <si>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</si>
  <si>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</si>
  <si>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</si>
  <si>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</si>
  <si>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</si>
  <si>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</si>
  <si>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</si>
  <si>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</si>
  <si>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</si>
  <si>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</si>
  <si>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</si>
  <si>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</si>
  <si>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</si>
  <si>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</si>
  <si>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</si>
  <si>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</si>
  <si>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</si>
  <si>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</si>
  <si>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</si>
  <si>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</si>
  <si>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</si>
  <si>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</si>
  <si>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</si>
  <si>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</si>
  <si>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</si>
  <si>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</si>
  <si>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</si>
  <si>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</si>
  <si>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</si>
  <si>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</si>
  <si>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</si>
  <si>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</si>
  <si>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</si>
  <si>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</si>
  <si>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</si>
  <si>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</si>
  <si>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</si>
  <si>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</si>
  <si>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</si>
  <si>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</si>
  <si>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</si>
  <si>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</si>
  <si>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</si>
  <si>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</si>
  <si>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</si>
  <si>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</si>
  <si>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</si>
  <si>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</si>
  <si>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</si>
  <si>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</si>
  <si>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</si>
  <si>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</si>
  <si>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</si>
  <si>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</si>
  <si>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</si>
  <si>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</si>
  <si>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</si>
  <si>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</si>
  <si>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</si>
  <si>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</si>
  <si>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</si>
  <si>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</si>
  <si>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</si>
  <si>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</si>
  <si>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</si>
  <si>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</si>
  <si>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</si>
  <si>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</si>
  <si>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</si>
  <si>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</si>
  <si>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</si>
  <si>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</si>
  <si>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</si>
  <si>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</si>
  <si>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</si>
  <si>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</si>
  <si>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</si>
  <si>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</si>
  <si>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</si>
  <si>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</si>
  <si>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</si>
  <si>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</si>
  <si>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</si>
  <si>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</si>
  <si>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</si>
  <si>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</si>
  <si>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</si>
  <si>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</si>
  <si>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</si>
  <si>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</si>
  <si>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</si>
  <si>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</si>
  <si>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</si>
  <si>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</si>
  <si>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</si>
  <si>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</si>
  <si>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</si>
  <si>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</si>
  <si>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</si>
  <si>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</si>
  <si>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</si>
  <si>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</si>
  <si>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</si>
  <si>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</si>
  <si>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</si>
  <si>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</si>
  <si>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</si>
  <si>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</si>
  <si>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</si>
  <si>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</si>
  <si>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</si>
  <si>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</si>
  <si>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</si>
  <si>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</si>
  <si>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</si>
  <si>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</si>
  <si>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</si>
  <si>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</si>
  <si>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</si>
  <si>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</si>
  <si>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</si>
  <si>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</si>
  <si>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</si>
  <si>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</si>
  <si>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</si>
  <si>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</si>
  <si>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</si>
  <si>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</si>
  <si>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</si>
  <si>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</si>
  <si>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</si>
  <si>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</si>
  <si>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</si>
  <si>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</si>
  <si>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</si>
  <si>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</si>
  <si>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</si>
  <si>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</si>
  <si>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</si>
  <si>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</si>
  <si>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</si>
  <si>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</si>
  <si>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</si>
  <si>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</si>
  <si>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</si>
  <si>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</si>
  <si>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</si>
  <si>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</si>
  <si>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</si>
  <si>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</si>
  <si>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</si>
  <si>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</si>
  <si>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</si>
  <si>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</si>
  <si>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</si>
  <si>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</si>
  <si>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</si>
  <si>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</si>
  <si>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</si>
  <si>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</si>
  <si>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</si>
  <si>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</si>
  <si>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</si>
  <si>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</si>
  <si>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</si>
  <si>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</si>
  <si>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</si>
  <si>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</si>
  <si>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</si>
  <si>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</si>
  <si>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</si>
  <si>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</si>
  <si>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</si>
  <si>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</si>
  <si>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</si>
  <si>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</si>
  <si>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</si>
  <si>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</si>
  <si>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</si>
  <si>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</si>
  <si>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</si>
  <si>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</si>
  <si>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</si>
  <si>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</si>
  <si>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</si>
  <si>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</si>
  <si>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</si>
  <si>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</si>
  <si>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</si>
  <si>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</si>
  <si>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</si>
  <si>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</si>
  <si>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</si>
  <si>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</si>
  <si>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</si>
  <si>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</si>
  <si>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</si>
  <si>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</si>
  <si>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</si>
  <si>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</si>
  <si>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</si>
  <si>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</si>
  <si>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</si>
  <si>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</si>
  <si>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</si>
  <si>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</si>
  <si>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</si>
  <si>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</si>
  <si>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</si>
  <si>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</si>
  <si>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</si>
  <si>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</si>
  <si>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</si>
  <si>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</si>
  <si>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</si>
  <si>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</si>
  <si>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</si>
  <si>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</si>
  <si>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</si>
  <si>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</si>
  <si>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</si>
  <si>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</si>
  <si>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</si>
  <si>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</si>
  <si>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</si>
  <si>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</si>
  <si>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</si>
  <si>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</si>
  <si>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</si>
  <si>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</si>
  <si>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</si>
  <si>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</si>
  <si>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</si>
  <si>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</si>
  <si>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</si>
  <si>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</si>
  <si>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</si>
  <si>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</si>
  <si>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</si>
  <si>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</si>
  <si>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</si>
  <si>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</si>
  <si>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</si>
  <si>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</si>
  <si>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</si>
  <si>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</si>
  <si>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</si>
  <si>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</si>
  <si>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</si>
  <si>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</si>
  <si>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</si>
  <si>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</si>
  <si>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</si>
  <si>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</si>
  <si>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</si>
  <si>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</si>
  <si>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</si>
  <si>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</si>
  <si>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</si>
  <si>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</si>
  <si>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</si>
  <si>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</si>
  <si>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</si>
  <si>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</si>
  <si>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</si>
  <si>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</si>
  <si>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</si>
  <si>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</si>
  <si>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</si>
  <si>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</si>
  <si>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</si>
  <si>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</si>
  <si>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</si>
  <si>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</si>
  <si>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</si>
  <si>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</si>
  <si>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</si>
  <si>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</si>
  <si>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</si>
  <si>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</si>
  <si>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</si>
  <si>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</si>
  <si>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</si>
  <si>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</si>
  <si>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</si>
  <si>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</si>
  <si>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</si>
  <si>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</si>
  <si>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</si>
  <si>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</si>
  <si>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</si>
  <si>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</si>
  <si>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</si>
  <si>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</si>
  <si>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</si>
  <si>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</si>
  <si>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</si>
  <si>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</si>
  <si>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</si>
  <si>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</si>
  <si>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</si>
  <si>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</si>
  <si>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</si>
  <si>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</si>
  <si>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</si>
  <si>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</si>
  <si>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</si>
  <si>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</si>
  <si>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</si>
  <si>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</si>
  <si>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</si>
  <si>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</si>
  <si>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</si>
  <si>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</si>
  <si>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</si>
  <si>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</si>
  <si>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</si>
  <si>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</si>
  <si>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</si>
  <si>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</si>
  <si>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</si>
  <si>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</si>
  <si>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</si>
  <si>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</si>
  <si>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</si>
  <si>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</si>
  <si>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</si>
  <si>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</si>
  <si>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</si>
  <si>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</si>
  <si>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</si>
  <si>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</si>
  <si>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</si>
  <si>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</si>
  <si>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</si>
  <si>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</si>
  <si>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</si>
  <si>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</si>
  <si>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</si>
  <si>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</si>
  <si>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</si>
  <si>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</si>
  <si>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</si>
  <si>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</si>
  <si>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</si>
  <si>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</si>
  <si>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</si>
  <si>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</si>
  <si>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</si>
  <si>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</si>
  <si>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</si>
  <si>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</si>
  <si>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</si>
  <si>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</si>
  <si>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</si>
  <si>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</si>
  <si>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</si>
  <si>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</si>
  <si>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</si>
  <si>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</si>
  <si>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</si>
  <si>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</si>
  <si>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</si>
  <si>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</si>
  <si>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</si>
  <si>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</si>
  <si>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</si>
  <si>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</si>
  <si>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</si>
  <si>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</si>
  <si>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</si>
  <si>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</si>
  <si>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</si>
  <si>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</si>
  <si>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</si>
  <si>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</si>
  <si>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</si>
  <si>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</si>
  <si>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</si>
  <si>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</si>
  <si>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</si>
  <si>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</si>
  <si>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</si>
  <si>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</si>
  <si>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</si>
  <si>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</si>
  <si>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</si>
  <si>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</si>
  <si>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</si>
  <si>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</si>
  <si>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</si>
  <si>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</si>
  <si>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</si>
  <si>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</si>
  <si>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</si>
  <si>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</si>
  <si>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</si>
  <si>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</si>
  <si>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</si>
  <si>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</si>
  <si>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</si>
  <si>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</si>
  <si>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</si>
  <si>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</si>
  <si>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</si>
  <si>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</si>
  <si>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</si>
  <si>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</si>
  <si>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</si>
  <si>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</si>
  <si>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</si>
  <si>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</si>
  <si>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</si>
  <si>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</si>
  <si>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</si>
  <si>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</si>
  <si>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</si>
  <si>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</si>
  <si>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</si>
  <si>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</si>
  <si>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</si>
  <si>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</si>
  <si>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</si>
  <si>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</si>
  <si>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</si>
  <si>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</si>
  <si>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</si>
  <si>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</si>
  <si>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</si>
  <si>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</si>
  <si>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</si>
  <si>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</si>
  <si>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</si>
  <si>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</si>
  <si>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</si>
  <si>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</si>
  <si>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</si>
  <si>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</si>
  <si>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</si>
  <si>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</si>
  <si>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</si>
  <si>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</si>
  <si>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</si>
  <si>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</si>
  <si>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</si>
  <si>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</si>
  <si>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</si>
  <si>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</si>
  <si>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</si>
  <si>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</si>
  <si>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</si>
  <si>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</si>
  <si>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</si>
  <si>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</si>
  <si>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</si>
  <si>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</si>
  <si>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</si>
  <si>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</si>
  <si>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</si>
  <si>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</si>
  <si>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</si>
  <si>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</si>
  <si>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</si>
  <si>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</si>
  <si>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</si>
  <si>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</si>
  <si>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</si>
  <si>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</si>
  <si>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</si>
  <si>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</si>
  <si>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</si>
  <si>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</si>
  <si>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</si>
  <si>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</si>
  <si>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</si>
  <si>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</si>
  <si>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</si>
  <si>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</si>
  <si>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</si>
  <si>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</si>
  <si>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</si>
  <si>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</si>
  <si>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</si>
  <si>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</si>
  <si>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</si>
  <si>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</si>
  <si>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</si>
  <si>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</si>
  <si>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</si>
  <si>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</si>
  <si>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</si>
  <si>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</si>
  <si>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</si>
  <si>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</si>
  <si>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</si>
  <si>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</si>
  <si>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</si>
  <si>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</si>
  <si>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</si>
  <si>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</si>
  <si>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</si>
  <si>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</si>
  <si>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</si>
  <si>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</si>
  <si>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</si>
  <si>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</si>
  <si>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</si>
  <si>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</si>
  <si>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</si>
  <si>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</si>
  <si>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</si>
  <si>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</si>
  <si>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</si>
  <si>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</si>
  <si>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</si>
  <si>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</si>
  <si>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</si>
  <si>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</si>
  <si>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</si>
  <si>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</si>
  <si>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</si>
  <si>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</si>
  <si>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</si>
  <si>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</si>
  <si>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</si>
  <si>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</si>
  <si>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</si>
  <si>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</si>
  <si>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</si>
  <si>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</si>
  <si>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</si>
  <si>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</si>
  <si>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</si>
  <si>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</si>
  <si>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</si>
  <si>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</si>
  <si>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</si>
  <si>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</si>
  <si>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</si>
  <si>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</si>
  <si>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</si>
  <si>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</si>
  <si>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</si>
  <si>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</si>
  <si>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</si>
  <si>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</si>
  <si>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</si>
  <si>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</si>
  <si>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</si>
  <si>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</si>
  <si>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</si>
  <si>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</si>
  <si>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</si>
  <si>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</si>
  <si>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</si>
  <si>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</si>
  <si>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</si>
  <si>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</si>
  <si>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</si>
  <si>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</si>
  <si>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</si>
  <si>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</si>
  <si>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</si>
  <si>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</si>
  <si>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</si>
  <si>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</si>
  <si>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</si>
  <si>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</si>
  <si>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</si>
  <si>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</si>
  <si>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</si>
  <si>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</si>
  <si>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</si>
  <si>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</si>
  <si>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</si>
  <si>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</si>
  <si>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</si>
  <si>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</si>
  <si>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</si>
  <si>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</si>
  <si>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</si>
  <si>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</si>
  <si>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</si>
  <si>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</si>
  <si>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</si>
  <si>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</si>
  <si>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</si>
  <si>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</si>
  <si>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</si>
  <si>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</si>
  <si>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</si>
  <si>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</si>
  <si>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</si>
  <si>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</si>
  <si>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</si>
  <si>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</si>
  <si>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</si>
  <si>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</si>
  <si>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</si>
  <si>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</si>
  <si>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</si>
  <si>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</si>
  <si>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</si>
  <si>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</si>
  <si>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</si>
  <si>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</si>
  <si>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</si>
  <si>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</si>
  <si>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</si>
  <si>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</si>
  <si>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</si>
  <si>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</si>
  <si>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</si>
  <si>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</si>
  <si>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</si>
  <si>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</si>
  <si>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</si>
  <si>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</si>
  <si>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</si>
  <si>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</si>
  <si>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</si>
  <si>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</si>
  <si>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</si>
  <si>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</si>
  <si>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</si>
  <si>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</si>
  <si>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</si>
  <si>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</si>
  <si>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</si>
  <si>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</si>
  <si>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</si>
  <si>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</si>
  <si>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</si>
  <si>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</si>
  <si>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</si>
  <si>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</si>
  <si>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</si>
  <si>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</si>
  <si>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</si>
  <si>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</si>
  <si>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</si>
  <si>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</si>
  <si>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</si>
  <si>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</si>
  <si>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</si>
  <si>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</si>
  <si>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</si>
  <si>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</si>
  <si>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</si>
  <si>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</si>
  <si>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</si>
  <si>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</si>
  <si>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</si>
  <si>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</si>
  <si>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</si>
  <si>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</si>
  <si>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</si>
  <si>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</si>
  <si>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</si>
  <si>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</si>
  <si>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</si>
  <si>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</si>
  <si>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</si>
  <si>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</si>
  <si>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</si>
  <si>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</si>
  <si>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</si>
  <si>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</si>
  <si>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</si>
  <si>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</si>
  <si>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</si>
  <si>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</si>
  <si>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</si>
  <si>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</si>
  <si>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</si>
  <si>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</si>
  <si>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</si>
  <si>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</si>
  <si>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</si>
  <si>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</si>
  <si>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</si>
  <si>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</si>
  <si>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</si>
  <si>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</si>
  <si>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</si>
  <si>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</si>
  <si>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</si>
  <si>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</si>
  <si>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</si>
  <si>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</si>
  <si>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</si>
  <si>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</si>
  <si>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</si>
  <si>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</si>
  <si>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</si>
  <si>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</si>
  <si>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</si>
  <si>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</si>
  <si>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</si>
  <si>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</si>
  <si>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</si>
  <si>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</si>
  <si>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</si>
  <si>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</si>
  <si>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</si>
  <si>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</si>
  <si>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</si>
  <si>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</si>
  <si>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</si>
  <si>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</si>
  <si>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</si>
  <si>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</si>
  <si>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</si>
  <si>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</si>
  <si>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</si>
  <si>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</si>
  <si>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</si>
  <si>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</si>
  <si>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</si>
  <si>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</si>
  <si>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</si>
  <si>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</si>
  <si>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</si>
  <si>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</si>
  <si>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</si>
  <si>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</si>
  <si>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</si>
  <si>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</si>
  <si>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</si>
  <si>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</si>
  <si>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</si>
  <si>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</si>
  <si>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</si>
  <si>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</si>
  <si>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</si>
  <si>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</si>
  <si>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</si>
  <si>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</si>
  <si>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</si>
  <si>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</si>
  <si>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</si>
  <si>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</si>
  <si>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</si>
  <si>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</si>
  <si>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</si>
  <si>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</si>
  <si>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</si>
  <si>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</si>
  <si>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</si>
  <si>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</si>
  <si>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</si>
  <si>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</si>
  <si>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</si>
  <si>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</si>
  <si>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</si>
  <si>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</si>
  <si>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</si>
  <si>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</si>
  <si>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</si>
  <si>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</si>
  <si>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</si>
  <si>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</si>
  <si>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</si>
  <si>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</si>
  <si>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</si>
  <si>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</si>
  <si>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</si>
  <si>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</si>
  <si>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</si>
  <si>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</si>
  <si>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</si>
  <si>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</si>
  <si>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</si>
  <si>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</si>
  <si>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</si>
  <si>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</si>
  <si>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</si>
  <si>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</si>
  <si>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</si>
  <si>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</si>
  <si>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</si>
  <si>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</si>
  <si>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</si>
  <si>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</si>
  <si>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</si>
  <si>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</si>
  <si>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</si>
  <si>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</si>
  <si>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</si>
  <si>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</si>
  <si>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</si>
  <si>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</si>
  <si>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</si>
  <si>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</si>
  <si>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</si>
  <si>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</si>
  <si>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</si>
  <si>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</si>
  <si>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</si>
  <si>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</si>
  <si>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</si>
  <si>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</si>
  <si>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</si>
  <si>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</si>
  <si>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</si>
  <si>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</si>
  <si>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</si>
  <si>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</si>
  <si>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</si>
  <si>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</si>
  <si>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</si>
  <si>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</si>
  <si>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</si>
  <si>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</si>
  <si>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</si>
  <si>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</si>
  <si>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</si>
  <si>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</si>
  <si>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</si>
  <si>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</si>
  <si>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</si>
  <si>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</si>
  <si>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</si>
  <si>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</si>
  <si>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</si>
  <si>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</si>
  <si>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</si>
  <si>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</si>
  <si>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</si>
  <si>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</si>
  <si>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</si>
  <si>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</si>
  <si>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</si>
  <si>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</si>
  <si>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</si>
  <si>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</si>
  <si>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</si>
  <si>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</si>
  <si>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</si>
  <si>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</si>
  <si>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</si>
  <si>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</si>
  <si>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</si>
  <si>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</si>
  <si>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</si>
  <si>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</si>
  <si>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</si>
  <si>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</si>
  <si>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</si>
  <si>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</si>
  <si>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</si>
  <si>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</si>
  <si>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</si>
  <si>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</si>
  <si>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</si>
  <si>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</si>
  <si>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</si>
  <si>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</si>
  <si>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</si>
  <si>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</si>
  <si>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</si>
  <si>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</si>
  <si>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</si>
  <si>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</si>
  <si>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</si>
  <si>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</si>
  <si>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</si>
  <si>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</si>
  <si>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</si>
  <si>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</si>
  <si>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</si>
  <si>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</si>
  <si>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</si>
  <si>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</si>
  <si>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</si>
  <si>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</si>
  <si>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</si>
  <si>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</si>
  <si>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</si>
  <si>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</si>
  <si>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</si>
  <si>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</si>
  <si>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</si>
  <si>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</si>
  <si>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</si>
  <si>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</si>
  <si>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</si>
  <si>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</si>
  <si>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</si>
  <si>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</si>
  <si>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</si>
  <si>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</si>
  <si>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</si>
  <si>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</si>
  <si>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</si>
  <si>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</si>
  <si>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</si>
  <si>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</si>
  <si>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</si>
  <si>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</si>
  <si>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</si>
  <si>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</si>
  <si>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</si>
  <si>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</si>
  <si>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</si>
  <si>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</si>
  <si>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</si>
  <si>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</si>
  <si>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</si>
  <si>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</si>
  <si>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</si>
  <si>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</si>
  <si>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</si>
  <si>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</si>
  <si>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</si>
  <si>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</si>
  <si>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</si>
  <si>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</si>
  <si>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</si>
  <si>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</si>
  <si>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</si>
  <si>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</si>
  <si>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</si>
  <si>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</si>
  <si>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</si>
  <si>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</si>
  <si>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</si>
  <si>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</si>
  <si>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</si>
  <si>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</si>
  <si>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</si>
  <si>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</si>
  <si>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</si>
  <si>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</si>
  <si>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</si>
  <si>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</si>
  <si>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</si>
  <si>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</si>
  <si>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</si>
  <si>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</si>
  <si>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</si>
  <si>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</si>
  <si>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</si>
  <si>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</si>
  <si>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</si>
  <si>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</si>
  <si>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</si>
  <si>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</si>
  <si>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</si>
  <si>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</si>
  <si>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</si>
  <si>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</si>
  <si>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</si>
  <si>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</si>
  <si>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</si>
  <si>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</si>
  <si>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</si>
  <si>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</si>
  <si>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</si>
  <si>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</si>
  <si>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</si>
  <si>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</si>
  <si>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</si>
  <si>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</si>
  <si>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</si>
  <si>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</si>
  <si>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</si>
  <si>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</si>
  <si>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</si>
  <si>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</si>
  <si>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</si>
  <si>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</si>
  <si>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</si>
  <si>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</si>
  <si>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</si>
  <si>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</si>
  <si>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</si>
  <si>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</si>
  <si>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</si>
  <si>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</si>
  <si>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</si>
  <si>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</si>
  <si>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</si>
  <si>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</si>
  <si>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</si>
  <si>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</si>
  <si>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</si>
  <si>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</si>
  <si>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</si>
  <si>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</si>
  <si>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</si>
  <si>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</si>
  <si>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</si>
  <si>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</si>
  <si>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</si>
  <si>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</si>
  <si>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</si>
  <si>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</si>
  <si>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</si>
  <si>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</si>
  <si>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</si>
  <si>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</si>
  <si>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</si>
  <si>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</si>
  <si>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</si>
  <si>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</si>
  <si>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</si>
  <si>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</si>
  <si>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</si>
  <si>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</si>
  <si>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</si>
  <si>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</si>
  <si>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</si>
  <si>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</si>
  <si>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</si>
  <si>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</si>
  <si>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</si>
  <si>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</si>
  <si>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</si>
  <si>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</si>
  <si>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</si>
  <si>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</si>
  <si>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</si>
  <si>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</si>
  <si>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</si>
  <si>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</si>
  <si>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</si>
  <si>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</si>
  <si>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</si>
  <si>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</si>
  <si>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</si>
  <si>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</si>
  <si>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</si>
  <si>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</si>
  <si>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</si>
  <si>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</si>
  <si>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</si>
  <si>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</si>
  <si>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</si>
  <si>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</si>
  <si>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</si>
  <si>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</si>
  <si>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</si>
  <si>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</si>
  <si>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</si>
  <si>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</si>
  <si>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</si>
  <si>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</si>
  <si>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</si>
  <si>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</si>
  <si>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</si>
  <si>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</si>
  <si>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</si>
  <si>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</si>
  <si>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</si>
  <si>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</si>
  <si>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</si>
  <si>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</si>
  <si>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</si>
  <si>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</si>
  <si>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</si>
  <si>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</si>
  <si>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</si>
  <si>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</si>
  <si>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</si>
  <si>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</si>
  <si>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</si>
  <si>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</si>
  <si>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</si>
  <si>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</si>
  <si>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</si>
  <si>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</si>
  <si>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</si>
  <si>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</si>
  <si>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</si>
  <si>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</si>
  <si>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</si>
  <si>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</si>
  <si>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</si>
  <si>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</si>
  <si>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</si>
  <si>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</si>
  <si>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</si>
  <si>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</si>
  <si>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</si>
  <si>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</si>
  <si>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</si>
  <si>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</si>
  <si>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</si>
  <si>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</si>
  <si>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</si>
  <si>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</si>
  <si>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</si>
  <si>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</si>
  <si>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</si>
  <si>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</si>
  <si>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</si>
  <si>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</si>
  <si>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</si>
  <si>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</si>
  <si>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</si>
  <si>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</si>
  <si>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</si>
  <si>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</si>
  <si>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</si>
  <si>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</si>
  <si>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</si>
  <si>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</si>
  <si>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</si>
  <si>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</si>
  <si>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</si>
  <si>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</si>
  <si>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</si>
  <si>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</si>
  <si>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</si>
  <si>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</si>
  <si>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</si>
  <si>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</si>
  <si>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</si>
  <si>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</si>
  <si>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</si>
  <si>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</si>
  <si>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</si>
  <si>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</si>
  <si>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</si>
  <si>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</si>
  <si>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</si>
  <si>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</si>
  <si>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</si>
  <si>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</si>
  <si>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</si>
  <si>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</si>
  <si>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</si>
  <si>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</si>
  <si>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</si>
  <si>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</si>
  <si>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</si>
  <si>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</si>
  <si>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</si>
  <si>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</si>
  <si>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</si>
  <si>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</si>
  <si>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</si>
  <si>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</si>
  <si>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</si>
  <si>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</si>
  <si>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</si>
  <si>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</si>
  <si>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</si>
  <si>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</si>
  <si>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</si>
  <si>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</si>
  <si>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</si>
  <si>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</si>
  <si>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</si>
  <si>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</si>
  <si>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</si>
  <si>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</si>
  <si>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</si>
  <si>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</si>
  <si>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</si>
  <si>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</si>
  <si>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</si>
  <si>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</si>
  <si>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</si>
  <si>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</si>
  <si>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</si>
  <si>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</si>
  <si>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</si>
  <si>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</si>
  <si>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</si>
  <si>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</si>
  <si>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</si>
  <si>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</si>
  <si>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</si>
  <si>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</si>
  <si>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</si>
  <si>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</si>
  <si>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</si>
  <si>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</si>
  <si>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</si>
  <si>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</si>
  <si>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</si>
  <si>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</si>
  <si>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</si>
  <si>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</si>
  <si>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</si>
  <si>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</si>
  <si>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</si>
  <si>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</si>
  <si>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</si>
  <si>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</si>
  <si>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</si>
  <si>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</si>
  <si>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</si>
  <si>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</si>
  <si>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</si>
  <si>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</si>
  <si>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</si>
  <si>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</si>
  <si>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</si>
  <si>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</si>
  <si>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</si>
  <si>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</si>
  <si>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</si>
  <si>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</si>
  <si>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</si>
  <si>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</si>
  <si>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</si>
  <si>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</si>
  <si>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</si>
  <si>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</si>
  <si>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</si>
  <si>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</si>
  <si>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</si>
  <si>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</si>
  <si>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</si>
  <si>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</si>
  <si>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</si>
  <si>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</si>
  <si>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</si>
  <si>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</si>
  <si>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</si>
  <si>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</si>
  <si>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</si>
  <si>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</si>
  <si>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</si>
  <si>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</si>
  <si>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</si>
  <si>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</si>
  <si>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</si>
  <si>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</si>
  <si>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</si>
  <si>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</si>
  <si>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</si>
  <si>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</si>
  <si>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</si>
  <si>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</si>
  <si>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</si>
  <si>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</si>
  <si>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</si>
  <si>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</si>
  <si>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</si>
  <si>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</si>
  <si>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</si>
  <si>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</si>
  <si>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</si>
  <si>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</si>
  <si>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</si>
  <si>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</si>
  <si>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</si>
  <si>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</si>
  <si>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</si>
  <si>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</si>
  <si>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</si>
  <si>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</si>
  <si>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</si>
  <si>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</si>
  <si>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</si>
  <si>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</si>
  <si>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</si>
  <si>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</si>
  <si>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</si>
  <si>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</si>
  <si>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</si>
  <si>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</si>
  <si>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</si>
  <si>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</si>
  <si>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</si>
  <si>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</si>
  <si>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</si>
  <si>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</si>
  <si>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</si>
  <si>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</si>
  <si>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</si>
  <si>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</si>
  <si>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</si>
  <si>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</si>
  <si>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</si>
  <si>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</si>
  <si>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</si>
  <si>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</si>
  <si>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</si>
  <si>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</si>
  <si>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</si>
  <si>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</si>
  <si>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</si>
  <si>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</si>
  <si>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</si>
  <si>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</si>
  <si>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</si>
  <si>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</si>
  <si>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</si>
  <si>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</si>
  <si>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</si>
  <si>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</si>
  <si>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</si>
  <si>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</si>
  <si>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</si>
  <si>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</si>
  <si>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</si>
  <si>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</si>
  <si>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</si>
  <si>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</si>
  <si>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</si>
  <si>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</si>
  <si>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</si>
  <si>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</si>
  <si>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</si>
  <si>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</si>
  <si>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</si>
  <si>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</si>
  <si>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</si>
  <si>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</si>
  <si>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</si>
  <si>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</si>
  <si>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</si>
  <si>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</si>
  <si>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</si>
  <si>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</si>
  <si>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</si>
  <si>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</si>
  <si>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</si>
  <si>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</si>
  <si>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</si>
  <si>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</si>
  <si>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</si>
  <si>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</si>
  <si>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</si>
  <si>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</si>
  <si>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</si>
  <si>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</si>
  <si>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</si>
  <si>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</si>
  <si>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</si>
  <si>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</si>
  <si>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</si>
  <si>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</si>
  <si>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</si>
  <si>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</si>
  <si>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</si>
  <si>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</si>
  <si>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</si>
  <si>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</si>
  <si>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</si>
  <si>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</si>
  <si>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</si>
  <si>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</si>
  <si>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</si>
  <si>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</si>
  <si>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</si>
  <si>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</si>
  <si>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</si>
  <si>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</si>
  <si>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</si>
  <si>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</si>
  <si>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</si>
  <si>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</si>
  <si>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</si>
  <si>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</si>
  <si>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</si>
  <si>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</si>
  <si>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</si>
  <si>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</si>
  <si>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</si>
  <si>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</si>
  <si>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</si>
  <si>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</si>
  <si>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</si>
  <si>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</si>
  <si>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</si>
  <si>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</si>
  <si>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</si>
  <si>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</si>
  <si>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</si>
  <si>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</si>
  <si>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</si>
  <si>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</si>
  <si>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</si>
  <si>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</si>
  <si>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</si>
  <si>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</si>
  <si>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</si>
  <si>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</si>
  <si>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</si>
  <si>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</si>
  <si>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</si>
  <si>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</si>
  <si>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</si>
  <si>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</si>
  <si>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</si>
  <si>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</si>
  <si>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</si>
  <si>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</si>
  <si>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</si>
  <si>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</si>
  <si>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</si>
  <si>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</si>
  <si>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</si>
  <si>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</si>
  <si>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</si>
  <si>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</si>
  <si>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</si>
  <si>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</si>
  <si>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</si>
  <si>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</si>
  <si>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</si>
  <si>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</si>
  <si>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</si>
  <si>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</si>
  <si>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</si>
  <si>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</si>
  <si>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</si>
  <si>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</si>
  <si>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</si>
  <si>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</si>
  <si>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</si>
  <si>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</si>
  <si>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</si>
  <si>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</si>
  <si>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</si>
  <si>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</si>
  <si>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</si>
  <si>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</si>
  <si>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</si>
  <si>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</si>
  <si>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</si>
  <si>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</si>
  <si>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</si>
  <si>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</si>
  <si>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</si>
  <si>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</si>
  <si>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</si>
  <si>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</si>
  <si>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</si>
  <si>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</si>
  <si>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</si>
  <si>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</si>
  <si>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</si>
  <si>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</si>
  <si>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</si>
  <si>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</si>
  <si>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</si>
  <si>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</si>
  <si>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</si>
  <si>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</si>
  <si>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</si>
  <si>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</si>
  <si>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</si>
  <si>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</si>
  <si>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</si>
  <si>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</si>
  <si>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</si>
  <si>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</si>
  <si>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</si>
  <si>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</si>
  <si>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</si>
  <si>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</si>
  <si>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</si>
  <si>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</si>
  <si>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</si>
  <si>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</si>
  <si>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</si>
  <si>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</si>
  <si>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</si>
  <si>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</si>
  <si>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</si>
  <si>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</si>
  <si>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</si>
  <si>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</si>
  <si>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</si>
  <si>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</si>
  <si>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</si>
  <si>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</si>
  <si>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</si>
  <si>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</si>
  <si>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</si>
  <si>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</si>
  <si>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</si>
  <si>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</si>
  <si>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</si>
  <si>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</si>
  <si>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</si>
  <si>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</si>
  <si>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</si>
  <si>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</si>
  <si>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</si>
  <si>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</si>
  <si>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</si>
  <si>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</si>
  <si>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</si>
  <si>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</si>
  <si>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</si>
  <si>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</si>
  <si>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</si>
  <si>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</si>
  <si>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</si>
  <si>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</si>
  <si>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</si>
  <si>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</si>
  <si>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</si>
  <si>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</si>
  <si>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</si>
  <si>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</si>
  <si>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</si>
  <si>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</si>
  <si>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</si>
  <si>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</si>
  <si>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</si>
  <si>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</si>
  <si>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</si>
  <si>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</si>
  <si>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</si>
  <si>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</si>
  <si>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</si>
  <si>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</si>
  <si>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</si>
  <si>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</si>
  <si>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</si>
  <si>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</si>
  <si>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</si>
  <si>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</si>
  <si>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</si>
  <si>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</si>
  <si>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</si>
  <si>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</si>
  <si>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</si>
  <si>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</si>
  <si>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</si>
  <si>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</si>
  <si>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</si>
  <si>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</si>
  <si>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</si>
  <si>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</si>
  <si>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</si>
  <si>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</si>
  <si>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</si>
  <si>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</si>
  <si>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</si>
  <si>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</si>
  <si>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</si>
  <si>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</si>
  <si>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</si>
  <si>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</si>
  <si>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</si>
  <si>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</si>
  <si>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</si>
  <si>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</si>
  <si>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</si>
  <si>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</si>
  <si>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</si>
  <si>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</si>
  <si>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</si>
  <si>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</si>
  <si>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</si>
  <si>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</si>
  <si>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</si>
  <si>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</si>
  <si>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</si>
  <si>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</si>
  <si>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</si>
  <si>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</si>
  <si>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</si>
  <si>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</si>
  <si>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</si>
  <si>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</si>
  <si>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</si>
  <si>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</si>
  <si>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</si>
  <si>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</si>
  <si>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</si>
  <si>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</si>
  <si>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</si>
  <si>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</si>
  <si>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</si>
  <si>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</si>
  <si>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</si>
  <si>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</si>
  <si>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</si>
  <si>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</si>
  <si>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</si>
  <si>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</si>
  <si>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</si>
  <si>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</si>
  <si>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</si>
  <si>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</si>
  <si>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</si>
  <si>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</si>
  <si>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</si>
  <si>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</si>
  <si>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</si>
  <si>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</si>
  <si>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</si>
  <si>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</si>
  <si>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</si>
  <si>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</si>
  <si>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</si>
  <si>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</si>
  <si>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</si>
  <si>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</si>
  <si>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</si>
  <si>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</si>
  <si>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</si>
  <si>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</si>
  <si>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</si>
  <si>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</si>
  <si>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</si>
  <si>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</si>
  <si>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</si>
  <si>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</si>
  <si>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</si>
  <si>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</si>
  <si>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</si>
  <si>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</si>
  <si>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</si>
  <si>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</si>
  <si>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</si>
  <si>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</si>
  <si>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</si>
  <si>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</si>
  <si>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</si>
  <si>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</si>
  <si>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</si>
  <si>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</si>
  <si>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</si>
  <si>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</si>
  <si>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</si>
  <si>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</si>
  <si>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</si>
  <si>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</si>
  <si>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</si>
  <si>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</si>
  <si>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</si>
  <si>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</si>
  <si>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</si>
  <si>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</si>
  <si>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</si>
  <si>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</si>
  <si>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</si>
  <si>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</si>
  <si>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</si>
  <si>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</si>
  <si>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</si>
  <si>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</si>
  <si>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</si>
  <si>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</si>
  <si>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</si>
  <si>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</si>
  <si>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</si>
  <si>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</si>
  <si>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</si>
  <si>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</si>
  <si>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</si>
  <si>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</si>
  <si>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</si>
  <si>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</si>
  <si>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</si>
  <si>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</si>
  <si>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</si>
  <si>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</si>
  <si>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</si>
  <si>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</si>
  <si>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</si>
  <si>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</si>
  <si>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</si>
  <si>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</si>
  <si>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</si>
  <si>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</si>
  <si>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</si>
  <si>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</si>
  <si>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</si>
  <si>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</si>
  <si>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</si>
  <si>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</si>
  <si>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</si>
  <si>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</si>
  <si>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</si>
  <si>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</si>
  <si>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</si>
  <si>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</si>
  <si>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</si>
  <si>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</si>
  <si>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</si>
  <si>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</si>
  <si>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</si>
  <si>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</si>
  <si>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</si>
  <si>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</si>
  <si>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</si>
  <si>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</si>
  <si>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</si>
  <si>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</si>
  <si>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</si>
  <si>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</si>
  <si>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</si>
  <si>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</si>
  <si>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</si>
  <si>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</si>
  <si>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</si>
  <si>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</si>
  <si>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</si>
  <si>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</si>
  <si>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</si>
  <si>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</si>
  <si>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</si>
  <si>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</si>
  <si>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</si>
  <si>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</si>
  <si>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</si>
  <si>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</si>
  <si>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</si>
  <si>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</si>
  <si>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</si>
  <si>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</si>
  <si>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</si>
  <si>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</si>
  <si>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</si>
  <si>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</si>
  <si>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</si>
  <si>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</si>
  <si>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</si>
  <si>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</si>
  <si>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</si>
  <si>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</si>
  <si>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</si>
  <si>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</si>
  <si>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</si>
  <si>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</si>
  <si>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</si>
  <si>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</si>
  <si>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</si>
  <si>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</si>
  <si>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</si>
  <si>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</si>
  <si>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</si>
  <si>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</si>
  <si>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</si>
  <si>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</si>
  <si>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</si>
  <si>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</si>
  <si>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</si>
  <si>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</si>
  <si>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</si>
  <si>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</si>
  <si>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</si>
  <si>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</si>
  <si>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</si>
  <si>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</si>
  <si>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</si>
  <si>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</si>
  <si>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</si>
  <si>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</si>
  <si>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</si>
  <si>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</si>
  <si>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</si>
  <si>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</si>
  <si>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</si>
  <si>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</si>
  <si>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</si>
  <si>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</si>
  <si>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</si>
  <si>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</si>
  <si>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</si>
  <si>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</si>
  <si>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</si>
  <si>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</si>
  <si>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</si>
  <si>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</si>
  <si>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</si>
  <si>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</si>
  <si>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</si>
  <si>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</si>
  <si>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</si>
  <si>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</si>
  <si>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</si>
  <si>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</si>
  <si>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</si>
  <si>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</si>
  <si>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</si>
  <si>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</si>
  <si>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</si>
  <si>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</si>
  <si>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</si>
  <si>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</si>
  <si>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</si>
  <si>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</si>
  <si>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</si>
  <si>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</si>
  <si>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</si>
  <si>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</si>
  <si>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</si>
  <si>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</si>
  <si>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</si>
  <si>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</si>
  <si>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</si>
  <si>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</si>
  <si>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</si>
  <si>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</si>
  <si>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</si>
  <si>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</si>
  <si>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</si>
  <si>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</si>
  <si>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</si>
  <si>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</si>
  <si>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</si>
  <si>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</si>
  <si>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</si>
  <si>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</si>
  <si>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</si>
  <si>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</si>
  <si>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</si>
  <si>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</si>
  <si>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</si>
  <si>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</si>
  <si>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</si>
  <si>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</si>
  <si>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</si>
  <si>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</si>
  <si>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</si>
  <si>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</si>
  <si>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</si>
  <si>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</si>
  <si>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</si>
  <si>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</si>
  <si>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</si>
  <si>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</si>
  <si>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</si>
  <si>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</si>
  <si>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</si>
  <si>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</si>
  <si>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</si>
  <si>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</si>
  <si>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</si>
  <si>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</si>
  <si>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</si>
  <si>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</si>
  <si>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</si>
  <si>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</si>
  <si>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</si>
  <si>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</si>
  <si>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</si>
  <si>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</si>
  <si>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</si>
  <si>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</si>
  <si>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</si>
  <si>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</si>
  <si>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</si>
  <si>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</si>
  <si>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</si>
  <si>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</si>
  <si>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</si>
  <si>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</si>
  <si>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</si>
  <si>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</si>
  <si>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</si>
  <si>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</si>
  <si>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</si>
  <si>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</si>
  <si>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</si>
  <si>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</si>
  <si>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</si>
  <si>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</si>
  <si>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</si>
  <si>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</si>
  <si>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</si>
  <si>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</si>
  <si>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</si>
  <si>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</si>
  <si>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</si>
  <si>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</si>
  <si>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</si>
  <si>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</si>
  <si>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</si>
  <si>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</si>
  <si>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</si>
  <si>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</si>
  <si>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</si>
  <si>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</si>
  <si>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</si>
  <si>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</si>
  <si>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</si>
  <si>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</si>
  <si>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</si>
  <si>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</si>
  <si>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</si>
  <si>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</si>
  <si>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</si>
  <si>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</si>
  <si>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</si>
  <si>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</si>
  <si>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</si>
  <si>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</si>
  <si>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</si>
  <si>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</si>
  <si>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</si>
  <si>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</si>
  <si>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</si>
  <si>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</si>
  <si>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</si>
  <si>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</si>
  <si>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</si>
  <si>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</si>
  <si>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</si>
  <si>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</si>
  <si>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</si>
  <si>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</si>
  <si>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</si>
  <si>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</si>
  <si>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</si>
  <si>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</si>
  <si>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</si>
  <si>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</si>
  <si>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</si>
  <si>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</si>
  <si>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</si>
  <si>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</si>
  <si>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</si>
  <si>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</si>
  <si>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</si>
  <si>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</si>
  <si>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</si>
  <si>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</si>
  <si>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</si>
  <si>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</si>
  <si>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</si>
  <si>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</si>
  <si>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</si>
  <si>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</si>
  <si>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</si>
  <si>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</si>
  <si>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</si>
  <si>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</si>
  <si>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</si>
  <si>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</si>
  <si>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</si>
  <si>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</si>
  <si>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</si>
  <si>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</si>
  <si>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</si>
  <si>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</si>
  <si>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</si>
  <si>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</si>
  <si>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</si>
  <si>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</si>
  <si>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</si>
  <si>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</si>
  <si>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</si>
  <si>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</si>
  <si>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</si>
  <si>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</si>
  <si>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</si>
  <si>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</si>
  <si>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</si>
  <si>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</si>
  <si>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</si>
  <si>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</si>
  <si>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</si>
  <si>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</si>
  <si>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</si>
  <si>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</si>
  <si>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</si>
  <si>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</si>
  <si>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</si>
  <si>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</si>
  <si>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</si>
  <si>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</si>
  <si>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</si>
  <si>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</si>
  <si>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</si>
  <si>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</si>
  <si>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</si>
  <si>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</si>
  <si>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</si>
  <si>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</si>
  <si>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</si>
  <si>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</si>
  <si>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</si>
  <si>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</si>
  <si>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</si>
  <si>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</si>
  <si>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</si>
  <si>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</si>
  <si>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</si>
  <si>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</si>
  <si>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</si>
  <si>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</si>
  <si>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</si>
  <si>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</si>
  <si>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</si>
  <si>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</si>
  <si>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</si>
  <si>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</si>
  <si>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</si>
  <si>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</si>
  <si>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</si>
  <si>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</si>
  <si>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</si>
  <si>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</si>
  <si>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</si>
  <si>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</si>
  <si>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</si>
  <si>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</si>
  <si>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</si>
  <si>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</si>
  <si>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</si>
  <si>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</si>
  <si>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</si>
  <si>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</si>
  <si>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</si>
  <si>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</si>
  <si>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</si>
  <si>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</si>
  <si>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</si>
  <si>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</si>
  <si>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</si>
  <si>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</si>
  <si>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</si>
  <si>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</si>
  <si>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</si>
  <si>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</si>
  <si>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</si>
  <si>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</si>
  <si>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</si>
  <si>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</si>
  <si>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</si>
  <si>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</si>
  <si>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</si>
  <si>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</si>
  <si>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</si>
  <si>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</si>
  <si>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</si>
  <si>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</si>
  <si>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</si>
  <si>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</si>
  <si>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</si>
  <si>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</si>
  <si>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</si>
  <si>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</si>
  <si>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</si>
  <si>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</si>
  <si>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</si>
  <si>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</si>
  <si>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</si>
  <si>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</si>
  <si>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</si>
  <si>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</si>
  <si>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</si>
  <si>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</si>
  <si>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</si>
  <si>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</si>
  <si>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</si>
  <si>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</si>
  <si>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</si>
  <si>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</si>
  <si>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</si>
  <si>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</si>
  <si>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</si>
  <si>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</si>
  <si>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</si>
  <si>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</si>
  <si>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</si>
  <si>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</si>
  <si>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</si>
  <si>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</si>
  <si>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</si>
  <si>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</si>
  <si>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</si>
  <si>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</si>
  <si>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</si>
  <si>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</si>
  <si>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</si>
  <si>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</si>
  <si>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</si>
  <si>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</si>
  <si>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</si>
  <si>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</si>
  <si>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</si>
  <si>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</si>
  <si>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</si>
  <si>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</si>
  <si>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</si>
  <si>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</si>
  <si>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</si>
  <si>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</si>
  <si>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</si>
  <si>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</si>
  <si>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</si>
  <si>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</si>
  <si>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</si>
  <si>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</si>
  <si>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</si>
  <si>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</si>
  <si>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</si>
  <si>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</si>
  <si>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</si>
  <si>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</si>
  <si>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</si>
  <si>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</si>
  <si>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</si>
  <si>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</si>
  <si>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</si>
  <si>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</si>
  <si>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</si>
  <si>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</si>
  <si>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</si>
  <si>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</si>
  <si>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</si>
  <si>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</si>
  <si>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</si>
  <si>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</si>
  <si>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</si>
  <si>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</si>
  <si>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</si>
  <si>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</si>
  <si>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</si>
  <si>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</si>
  <si>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</si>
  <si>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</si>
  <si>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</si>
  <si>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</si>
  <si>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</si>
  <si>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</si>
  <si>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</si>
  <si>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</si>
  <si>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</si>
  <si>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</si>
  <si>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</si>
  <si>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</si>
  <si>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</si>
  <si>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</si>
  <si>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</si>
  <si>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</si>
  <si>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</si>
  <si>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</si>
  <si>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</si>
  <si>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</si>
  <si>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</si>
  <si>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</si>
  <si>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</si>
  <si>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</si>
  <si>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</si>
  <si>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</si>
  <si>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</si>
  <si>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</si>
  <si>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</si>
  <si>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</si>
  <si>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</si>
  <si>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</si>
  <si>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</si>
  <si>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</si>
  <si>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</si>
  <si>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</si>
  <si>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</si>
  <si>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</si>
  <si>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</si>
  <si>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</si>
  <si>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</si>
  <si>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</si>
  <si>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</si>
  <si>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</si>
  <si>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</si>
  <si>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</si>
  <si>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</si>
  <si>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</si>
  <si>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</si>
  <si>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</si>
  <si>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</si>
  <si>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</si>
  <si>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</si>
  <si>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</si>
  <si>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</si>
  <si>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</si>
  <si>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</si>
  <si>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</si>
  <si>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</si>
  <si>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</si>
  <si>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</si>
  <si>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</si>
  <si>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</si>
  <si>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</si>
  <si>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</si>
  <si>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</si>
  <si>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</si>
  <si>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</si>
  <si>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</si>
  <si>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</si>
  <si>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</si>
  <si>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</si>
  <si>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</si>
  <si>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</si>
  <si>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</si>
  <si>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</si>
  <si>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</si>
  <si>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</si>
  <si>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</si>
  <si>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</si>
  <si>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</si>
  <si>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</si>
  <si>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</si>
  <si>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</si>
  <si>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</si>
  <si>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</si>
  <si>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</si>
  <si>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</si>
  <si>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</si>
  <si>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</si>
  <si>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</si>
  <si>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</si>
  <si>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</si>
  <si>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</si>
  <si>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</si>
  <si>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</si>
  <si>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</si>
  <si>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</si>
  <si>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</si>
  <si>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</si>
  <si>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</si>
  <si>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</si>
  <si>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</si>
  <si>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</si>
  <si>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</si>
  <si>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</si>
  <si>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</si>
  <si>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</si>
  <si>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</si>
  <si>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</si>
  <si>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</si>
  <si>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</si>
  <si>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</si>
  <si>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</si>
  <si>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</si>
  <si>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</si>
  <si>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</si>
  <si>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</si>
  <si>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</si>
  <si>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</si>
  <si>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</si>
  <si>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</si>
  <si>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</si>
  <si>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</si>
  <si>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</si>
  <si>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</si>
  <si>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</si>
  <si>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</si>
  <si>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</si>
  <si>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</si>
  <si>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</si>
  <si>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</si>
  <si>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</si>
  <si>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</si>
  <si>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</si>
  <si>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</si>
  <si>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</si>
  <si>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</si>
  <si>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</si>
  <si>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</si>
  <si>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</si>
  <si>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</si>
  <si>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</si>
  <si>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</si>
  <si>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</si>
  <si>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</si>
  <si>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</si>
  <si>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</si>
  <si>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</si>
  <si>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</si>
  <si>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</si>
  <si>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</si>
  <si>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</si>
  <si>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</si>
  <si>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</si>
  <si>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</si>
  <si>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</si>
  <si>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</si>
  <si>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</si>
  <si>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</si>
  <si>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</si>
  <si>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</si>
  <si>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</si>
  <si>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</si>
  <si>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</si>
  <si>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</si>
  <si>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</si>
  <si>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</si>
  <si>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</si>
  <si>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</si>
  <si>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</si>
  <si>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</si>
  <si>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</si>
  <si>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</si>
  <si>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</si>
  <si>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</si>
  <si>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</si>
  <si>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</si>
  <si>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</si>
  <si>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</si>
  <si>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</si>
  <si>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</si>
  <si>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</si>
  <si>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</si>
  <si>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</si>
  <si>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</si>
  <si>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</si>
  <si>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</si>
  <si>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</si>
  <si>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</si>
  <si>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</si>
  <si>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</si>
  <si>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</si>
  <si>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</si>
  <si>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</si>
  <si>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</si>
  <si>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</si>
  <si>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</si>
  <si>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</si>
  <si>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</si>
  <si>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</si>
  <si>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</si>
  <si>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</si>
  <si>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</si>
  <si>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</si>
  <si>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</si>
  <si>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</si>
  <si>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</si>
  <si>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</si>
  <si>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</si>
  <si>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</si>
  <si>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</si>
  <si>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</si>
  <si>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</si>
  <si>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</si>
  <si>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</si>
  <si>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</si>
  <si>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</si>
  <si>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</si>
  <si>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</si>
  <si>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</si>
  <si>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</si>
  <si>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</si>
  <si>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</si>
  <si>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</si>
  <si>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</si>
  <si>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</si>
  <si>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</si>
  <si>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</si>
  <si>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</si>
  <si>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</si>
  <si>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</si>
  <si>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</si>
  <si>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</si>
  <si>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</si>
  <si>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</si>
  <si>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</si>
  <si>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</si>
  <si>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</si>
  <si>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</si>
  <si>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</si>
  <si>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</si>
  <si>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</si>
  <si>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</si>
  <si>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</si>
  <si>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</si>
  <si>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</si>
  <si>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</si>
  <si>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</si>
  <si>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</si>
  <si>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</si>
  <si>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</si>
  <si>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</si>
  <si>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</si>
  <si>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</si>
  <si>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</si>
  <si>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</si>
  <si>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</si>
  <si>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</si>
  <si>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</si>
  <si>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</si>
  <si>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</si>
  <si>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</si>
  <si>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</si>
  <si>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</si>
  <si>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</si>
  <si>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</si>
  <si>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</si>
  <si>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</si>
  <si>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</si>
  <si>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</si>
  <si>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</si>
  <si>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</si>
  <si>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</si>
  <si>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</si>
  <si>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</si>
  <si>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</si>
  <si>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</si>
  <si>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</si>
  <si>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</si>
  <si>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</si>
  <si>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</si>
  <si>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</si>
  <si>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</si>
  <si>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</si>
  <si>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</si>
  <si>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</si>
  <si>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</si>
  <si>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</si>
  <si>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</si>
  <si>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</si>
  <si>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</si>
  <si>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</si>
  <si>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</si>
  <si>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</si>
  <si>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</si>
  <si>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</si>
  <si>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</si>
  <si>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</si>
  <si>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</si>
  <si>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</si>
  <si>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</si>
  <si>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</si>
  <si>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</si>
  <si>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</si>
  <si>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</si>
  <si>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</si>
  <si>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</si>
  <si>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</si>
  <si>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</si>
  <si>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</si>
  <si>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</si>
  <si>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</si>
  <si>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</si>
  <si>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</si>
  <si>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</si>
  <si>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</si>
  <si>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</si>
  <si>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</si>
  <si>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</si>
  <si>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</si>
  <si>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</si>
  <si>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</si>
  <si>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</si>
  <si>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</si>
  <si>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</si>
  <si>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</si>
  <si>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</si>
  <si>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</si>
  <si>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</si>
  <si>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</si>
  <si>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</si>
  <si>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</si>
  <si>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</si>
  <si>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</si>
  <si>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</si>
  <si>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</si>
  <si>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</si>
  <si>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</si>
  <si>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</si>
  <si>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</si>
  <si>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</si>
  <si>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</si>
  <si>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</si>
  <si>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</si>
  <si>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</si>
  <si>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</si>
  <si>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</si>
  <si>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</si>
  <si>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</si>
  <si>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</si>
  <si>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</si>
  <si>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</si>
  <si>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</si>
  <si>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</si>
  <si>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</si>
  <si>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</si>
  <si>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</si>
  <si>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</si>
  <si>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</si>
  <si>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</si>
  <si>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</si>
  <si>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</si>
  <si>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</si>
  <si>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</si>
  <si>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</si>
  <si>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</si>
  <si>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</si>
  <si>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</si>
  <si>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</si>
  <si>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</si>
  <si>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</si>
  <si>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</si>
  <si>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</si>
  <si>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</si>
  <si>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</si>
  <si>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</si>
  <si>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</si>
  <si>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</si>
  <si>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</si>
  <si>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</si>
  <si>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</si>
  <si>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</si>
  <si>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</si>
  <si>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</si>
  <si>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</si>
  <si>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</si>
  <si>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</si>
  <si>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</si>
  <si>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</si>
  <si>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</si>
  <si>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</si>
  <si>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</si>
  <si>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</si>
  <si>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</si>
  <si>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</si>
  <si>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</si>
  <si>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</si>
  <si>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</si>
  <si>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</si>
  <si>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</si>
  <si>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</si>
  <si>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</si>
  <si>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</si>
  <si>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</si>
  <si>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</si>
  <si>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</si>
  <si>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</si>
  <si>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</si>
  <si>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</si>
  <si>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</si>
  <si>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</si>
  <si>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</si>
  <si>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</si>
  <si>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</si>
  <si>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</si>
  <si>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</si>
  <si>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</si>
  <si>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</si>
  <si>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</si>
  <si>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</si>
  <si>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</si>
  <si>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</si>
  <si>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</si>
  <si>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</si>
  <si>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</si>
  <si>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</si>
  <si>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</si>
  <si>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</si>
  <si>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</si>
  <si>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</si>
  <si>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</si>
  <si>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</si>
  <si>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</si>
  <si>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</si>
  <si>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</si>
  <si>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</si>
  <si>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</si>
  <si>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</si>
  <si>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</si>
  <si>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</si>
  <si>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</si>
  <si>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</si>
  <si>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</si>
  <si>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</si>
  <si>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</si>
  <si>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</si>
  <si>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</si>
  <si>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</si>
  <si>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</si>
  <si>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</si>
  <si>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</si>
  <si>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</si>
  <si>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</si>
  <si>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</si>
  <si>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</si>
  <si>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</si>
  <si>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</si>
  <si>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</si>
  <si>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</si>
  <si>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</si>
  <si>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</si>
  <si>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</si>
  <si>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</si>
  <si>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</si>
  <si>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</si>
  <si>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</si>
  <si>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</si>
  <si>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</si>
  <si>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</si>
  <si>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</si>
  <si>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</si>
  <si>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</si>
  <si>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</si>
  <si>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</si>
  <si>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</si>
  <si>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</si>
  <si>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</si>
  <si>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</si>
  <si>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</si>
  <si>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</si>
  <si>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</si>
  <si>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</si>
  <si>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</si>
  <si>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</si>
  <si>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</si>
  <si>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</si>
  <si>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</si>
  <si>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</si>
  <si>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</si>
  <si>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</si>
  <si>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</si>
  <si>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</si>
  <si>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</si>
  <si>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</si>
  <si>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</si>
  <si>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</si>
  <si>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</si>
  <si>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</si>
  <si>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</si>
  <si>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</si>
  <si>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</si>
  <si>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</si>
  <si>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</si>
  <si>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</si>
  <si>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</si>
  <si>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</si>
  <si>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</si>
  <si>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</si>
  <si>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</si>
  <si>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</si>
  <si>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</si>
  <si>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</si>
  <si>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</si>
  <si>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</si>
  <si>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</si>
  <si>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</si>
  <si>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</si>
  <si>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</si>
  <si>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</si>
  <si>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</si>
  <si>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</si>
  <si>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</si>
  <si>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</si>
  <si>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</si>
  <si>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</si>
  <si>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</si>
  <si>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</si>
  <si>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</si>
  <si>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</si>
  <si>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</si>
  <si>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</si>
  <si>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</si>
  <si>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</si>
  <si>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</si>
  <si>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</si>
  <si>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</si>
  <si>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</si>
  <si>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</si>
  <si>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</si>
  <si>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</si>
  <si>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</si>
  <si>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</si>
  <si>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</si>
  <si>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</si>
  <si>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</si>
  <si>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</si>
  <si>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</si>
  <si>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</si>
  <si>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</si>
  <si>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</si>
  <si>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</si>
  <si>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</si>
  <si>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</si>
  <si>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</si>
  <si>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</si>
  <si>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</si>
  <si>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</si>
  <si>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</si>
  <si>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</si>
  <si>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</si>
  <si>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</si>
  <si>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</si>
  <si>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</si>
  <si>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</si>
  <si>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</si>
  <si>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</si>
  <si>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</si>
  <si>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</si>
  <si>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</si>
  <si>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</si>
  <si>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</si>
  <si>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</si>
  <si>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</si>
  <si>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</si>
  <si>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</si>
  <si>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</si>
  <si>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</si>
  <si>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</si>
  <si>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</si>
  <si>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</si>
  <si>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</si>
  <si>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</si>
  <si>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</si>
  <si>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</si>
  <si>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</si>
  <si>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</si>
  <si>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</si>
  <si>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</si>
  <si>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</si>
  <si>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</si>
  <si>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</si>
  <si>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</si>
  <si>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</si>
  <si>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</si>
  <si>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</si>
  <si>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</si>
  <si>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</si>
  <si>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</si>
  <si>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</si>
  <si>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</si>
  <si>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</si>
  <si>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</si>
  <si>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</si>
  <si>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</si>
  <si>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</si>
  <si>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</si>
  <si>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</si>
  <si>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</si>
  <si>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</si>
  <si>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</si>
  <si>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</si>
  <si>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</si>
  <si>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</si>
  <si>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</si>
  <si>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</si>
  <si>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</si>
  <si>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</si>
  <si>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</si>
  <si>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</si>
  <si>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</si>
  <si>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</si>
  <si>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</si>
  <si>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</si>
  <si>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</si>
  <si>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</si>
  <si>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</si>
  <si>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</si>
  <si>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</si>
  <si>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</si>
  <si>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</si>
  <si>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</si>
  <si>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</si>
  <si>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</si>
  <si>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</si>
  <si>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</si>
  <si>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</si>
  <si>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</si>
  <si>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</si>
  <si>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</si>
  <si>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</si>
  <si>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</si>
  <si>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</si>
  <si>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</si>
  <si>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</si>
  <si>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</si>
  <si>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</si>
  <si>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</si>
  <si>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</si>
  <si>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</si>
  <si>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</si>
  <si>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</si>
  <si>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</si>
  <si>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</si>
  <si>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</si>
  <si>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</si>
  <si>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</si>
  <si>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</si>
  <si>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</si>
  <si>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</si>
  <si>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</si>
  <si>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</si>
  <si>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</si>
  <si>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</si>
  <si>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</si>
  <si>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</si>
  <si>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</si>
  <si>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</si>
  <si>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</si>
  <si>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</si>
  <si>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</si>
  <si>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</si>
  <si>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</si>
  <si>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</si>
  <si>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</si>
  <si>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</si>
  <si>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</si>
  <si>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</si>
  <si>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</si>
  <si>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</si>
  <si>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</si>
  <si>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</si>
  <si>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</si>
  <si>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</si>
  <si>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</si>
  <si>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</si>
  <si>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</si>
  <si>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</si>
  <si>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</si>
  <si>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</si>
  <si>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</si>
  <si>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</si>
  <si>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</si>
  <si>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</si>
  <si>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</si>
  <si>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</si>
  <si>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</si>
  <si>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</si>
  <si>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</si>
  <si>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</si>
  <si>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</si>
  <si>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</si>
  <si>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</si>
  <si>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</si>
  <si>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</si>
  <si>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</si>
  <si>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</si>
  <si>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</si>
  <si>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</si>
  <si>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</si>
  <si>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</si>
  <si>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</si>
  <si>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</si>
  <si>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</si>
  <si>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</si>
  <si>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</si>
  <si>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</si>
  <si>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</si>
  <si>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</si>
  <si>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</si>
  <si>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</si>
  <si>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</si>
  <si>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</si>
  <si>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</si>
  <si>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</si>
  <si>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</si>
  <si>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</si>
  <si>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</si>
  <si>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</si>
  <si>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</si>
  <si>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</si>
  <si>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</si>
  <si>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</si>
  <si>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</si>
  <si>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</si>
  <si>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</si>
  <si>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</si>
  <si>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</si>
  <si>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</si>
  <si>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</si>
  <si>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</si>
  <si>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</si>
  <si>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</si>
  <si>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</si>
  <si>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</si>
  <si>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</si>
  <si>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</si>
  <si>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</si>
  <si>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</si>
  <si>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</si>
  <si>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</si>
  <si>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</si>
  <si>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</si>
  <si>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</si>
  <si>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</si>
  <si>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</si>
  <si>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</si>
  <si>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</si>
  <si>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</si>
  <si>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</si>
  <si>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</si>
  <si>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</si>
  <si>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</si>
  <si>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</si>
  <si>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</si>
  <si>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</si>
  <si>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</si>
  <si>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</si>
  <si>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</si>
  <si>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</si>
  <si>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</si>
  <si>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</si>
  <si>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</si>
  <si>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</si>
  <si>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</si>
  <si>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</si>
  <si>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</si>
  <si>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</si>
  <si>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</si>
  <si>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</si>
  <si>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</si>
  <si>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</si>
  <si>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</si>
  <si>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</si>
  <si>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</si>
  <si>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</si>
  <si>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</si>
  <si>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</si>
  <si>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</si>
  <si>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</si>
  <si>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</si>
  <si>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</si>
  <si>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</si>
  <si>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</si>
  <si>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</si>
  <si>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</si>
  <si>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</si>
  <si>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</si>
  <si>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</si>
  <si>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</si>
  <si>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</si>
  <si>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</si>
  <si>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</si>
  <si>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</si>
  <si>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</si>
  <si>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</si>
  <si>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</si>
  <si>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</si>
  <si>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</si>
  <si>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</si>
  <si>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</si>
  <si>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</si>
  <si>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</si>
  <si>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</si>
  <si>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</si>
  <si>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</si>
  <si>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</si>
  <si>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</si>
  <si>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</si>
  <si>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</si>
  <si>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</si>
  <si>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</si>
  <si>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</si>
  <si>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</si>
  <si>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</si>
  <si>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</si>
  <si>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</si>
  <si>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</si>
  <si>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</si>
  <si>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</si>
  <si>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</si>
  <si>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</si>
  <si>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</si>
  <si>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</si>
  <si>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</si>
  <si>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</si>
  <si>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</si>
  <si>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</si>
  <si>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</si>
  <si>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</si>
  <si>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</si>
  <si>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</si>
  <si>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</si>
  <si>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</si>
  <si>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</si>
  <si>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</si>
  <si>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</si>
  <si>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</si>
  <si>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</si>
  <si>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</si>
  <si>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</si>
  <si>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</si>
  <si>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</si>
  <si>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</si>
  <si>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</si>
  <si>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</si>
  <si>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</si>
  <si>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</si>
  <si>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</si>
  <si>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</si>
  <si>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</si>
  <si>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</si>
  <si>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</si>
  <si>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</si>
  <si>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</si>
  <si>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</si>
  <si>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</si>
  <si>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</si>
  <si>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</si>
  <si>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</si>
  <si>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</si>
  <si>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</si>
  <si>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</si>
  <si>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</si>
  <si>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</si>
  <si>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</si>
  <si>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</si>
  <si>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</si>
  <si>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</si>
  <si>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</si>
  <si>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</si>
  <si>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</si>
  <si>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</si>
  <si>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</si>
  <si>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</si>
  <si>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</si>
  <si>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</si>
  <si>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</si>
  <si>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</si>
  <si>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</si>
  <si>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</si>
  <si>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</si>
  <si>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</si>
  <si>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</si>
  <si>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</si>
  <si>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</si>
  <si>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</si>
  <si>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</si>
  <si>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</si>
  <si>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</si>
  <si>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</si>
  <si>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</si>
  <si>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</si>
  <si>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</si>
  <si>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</si>
  <si>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</si>
  <si>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</si>
  <si>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</si>
  <si>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</si>
  <si>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</si>
  <si>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</si>
  <si>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</si>
  <si>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</si>
  <si>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</si>
  <si>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</si>
  <si>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</si>
  <si>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</si>
  <si>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</si>
  <si>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</si>
  <si>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</si>
  <si>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</si>
  <si>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</si>
  <si>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</si>
  <si>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</si>
  <si>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</si>
  <si>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</si>
  <si>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</si>
  <si>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</si>
  <si>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</si>
  <si>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</si>
  <si>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</si>
  <si>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</si>
  <si>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</si>
  <si>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</si>
  <si>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</si>
  <si>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</si>
  <si>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</si>
  <si>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</si>
  <si>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</si>
  <si>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</si>
  <si>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</si>
  <si>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</si>
  <si>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</si>
  <si>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</si>
  <si>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</si>
  <si>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</si>
  <si>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</si>
  <si>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</si>
  <si>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</si>
  <si>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</si>
  <si>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</si>
  <si>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</si>
  <si>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</si>
  <si>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</si>
  <si>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</si>
  <si>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</si>
  <si>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</si>
  <si>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</si>
  <si>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</si>
  <si>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</si>
  <si>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</si>
  <si>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</si>
  <si>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</si>
  <si>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</si>
  <si>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</si>
  <si>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</si>
  <si>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</si>
  <si>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</si>
  <si>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</si>
  <si>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</si>
  <si>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</si>
  <si>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</si>
  <si>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</si>
  <si>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</si>
  <si>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</si>
  <si>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</si>
  <si>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</si>
  <si>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</si>
  <si>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</si>
  <si>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</si>
  <si>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</si>
  <si>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</si>
  <si>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</si>
  <si>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</si>
  <si>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</si>
  <si>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</si>
  <si>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</si>
  <si>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</si>
  <si>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</si>
  <si>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</si>
  <si>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</si>
  <si>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</si>
  <si>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</si>
  <si>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</si>
  <si>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</si>
  <si>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</si>
  <si>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</si>
  <si>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</si>
  <si>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</si>
  <si>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</si>
  <si>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</si>
  <si>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</si>
  <si>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</si>
  <si>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</si>
  <si>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</si>
  <si>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</si>
  <si>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</si>
  <si>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</si>
  <si>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</si>
  <si>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</si>
  <si>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</si>
  <si>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</si>
  <si>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</si>
  <si>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</si>
  <si>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</si>
  <si>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</si>
  <si>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</si>
  <si>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</si>
  <si>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</si>
  <si>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</si>
  <si>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</si>
  <si>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</si>
  <si>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</si>
  <si>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</si>
  <si>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</si>
  <si>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</si>
  <si>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</si>
  <si>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</si>
  <si>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</si>
  <si>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</si>
  <si>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</si>
  <si>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</si>
  <si>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</si>
  <si>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</si>
  <si>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</si>
  <si>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</si>
  <si>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</si>
  <si>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</si>
  <si>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</si>
  <si>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</si>
  <si>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</si>
  <si>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</si>
  <si>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</si>
  <si>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</si>
  <si>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</si>
  <si>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</si>
  <si>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</si>
  <si>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</si>
  <si>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</si>
  <si>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</si>
  <si>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</si>
  <si>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</si>
  <si>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</si>
  <si>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</si>
  <si>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</si>
  <si>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</si>
  <si>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</si>
  <si>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</si>
  <si>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</si>
  <si>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</si>
  <si>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</si>
  <si>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</si>
  <si>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</si>
  <si>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</si>
  <si>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</si>
  <si>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</si>
  <si>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</si>
  <si>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</si>
  <si>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</si>
  <si>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</si>
  <si>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</si>
  <si>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</si>
  <si>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</si>
  <si>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</si>
  <si>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</si>
  <si>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</si>
  <si>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</si>
  <si>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</si>
  <si>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</si>
  <si>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</si>
  <si>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</si>
  <si>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</si>
  <si>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</si>
  <si>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</si>
  <si>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</si>
  <si>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</si>
  <si>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</si>
  <si>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</si>
  <si>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</si>
  <si>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</si>
  <si>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</si>
  <si>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</si>
  <si>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</si>
  <si>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</si>
  <si>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</si>
  <si>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</si>
  <si>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</si>
  <si>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</si>
  <si>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</si>
  <si>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</si>
  <si>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</si>
  <si>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</si>
  <si>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</si>
  <si>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</si>
  <si>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</si>
  <si>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</si>
  <si>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</si>
  <si>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</si>
  <si>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</si>
  <si>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</si>
  <si>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</si>
  <si>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</si>
  <si>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</si>
  <si>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</si>
  <si>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</si>
  <si>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</si>
  <si>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</si>
  <si>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</si>
  <si>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</si>
  <si>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</si>
  <si>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</si>
  <si>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</si>
  <si>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</si>
  <si>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</si>
  <si>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</si>
  <si>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</si>
  <si>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</si>
  <si>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</si>
  <si>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</si>
  <si>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</si>
  <si>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</si>
  <si>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</si>
  <si>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</si>
  <si>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</si>
  <si>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</si>
  <si>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</si>
  <si>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</si>
  <si>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</si>
  <si>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</si>
  <si>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</si>
  <si>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</si>
  <si>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</si>
  <si>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</si>
  <si>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</si>
  <si>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</si>
  <si>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</si>
  <si>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</si>
  <si>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</si>
  <si>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</si>
  <si>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</si>
  <si>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</si>
  <si>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</si>
  <si>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</si>
  <si>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</si>
  <si>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</si>
  <si>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</si>
  <si>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</si>
  <si>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</si>
  <si>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</si>
  <si>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</si>
  <si>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</si>
  <si>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</si>
  <si>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</si>
  <si>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</si>
  <si>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</si>
  <si>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</si>
  <si>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</si>
  <si>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</si>
  <si>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</si>
  <si>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</si>
  <si>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</si>
  <si>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</si>
  <si>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</si>
  <si>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</si>
  <si>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</si>
  <si>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</si>
  <si>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</si>
  <si>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</si>
  <si>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</si>
  <si>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</si>
  <si>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</si>
  <si>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</si>
  <si>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</si>
  <si>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</si>
  <si>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</si>
  <si>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</si>
  <si>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</si>
  <si>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</si>
  <si>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</si>
  <si>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</si>
  <si>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</si>
  <si>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</si>
  <si>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</si>
  <si>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</si>
  <si>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</si>
  <si>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</si>
  <si>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</si>
  <si>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</si>
  <si>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</si>
  <si>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</si>
  <si>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</si>
  <si>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</si>
  <si>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</si>
  <si>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</si>
  <si>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</si>
  <si>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</si>
  <si>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</si>
  <si>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</si>
  <si>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</si>
  <si>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</si>
  <si>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</si>
  <si>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</si>
  <si>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</si>
  <si>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</si>
  <si>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</si>
  <si>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</si>
  <si>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</si>
  <si>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</si>
  <si>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</si>
  <si>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</si>
  <si>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</si>
  <si>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</si>
  <si>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</si>
  <si>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</si>
  <si>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</si>
  <si>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</si>
  <si>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</si>
  <si>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</si>
  <si>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</si>
  <si>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</si>
  <si>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</si>
  <si>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</si>
  <si>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</si>
  <si>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</si>
  <si>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</si>
  <si>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</si>
  <si>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</si>
  <si>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</si>
  <si>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</si>
  <si>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</si>
  <si>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</si>
  <si>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</si>
  <si>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</si>
  <si>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</si>
  <si>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</si>
  <si>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</si>
  <si>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</si>
  <si>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</si>
  <si>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</si>
  <si>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</si>
  <si>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</si>
  <si>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</si>
  <si>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</si>
  <si>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</si>
  <si>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</si>
  <si>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</si>
  <si>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</si>
  <si>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</si>
  <si>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</si>
  <si>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</si>
  <si>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</si>
  <si>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</si>
  <si>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</si>
  <si>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</si>
  <si>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</si>
  <si>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</si>
  <si>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</si>
  <si>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</si>
  <si>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</si>
  <si>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</si>
  <si>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</si>
  <si>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</si>
  <si>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</si>
  <si>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</si>
  <si>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</si>
  <si>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</si>
  <si>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</si>
  <si>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</si>
  <si>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</si>
  <si>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</si>
  <si>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</si>
  <si>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</si>
  <si>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</si>
  <si>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</si>
  <si>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</si>
  <si>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</si>
  <si>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</si>
  <si>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</si>
  <si>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</si>
  <si>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</si>
  <si>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</si>
  <si>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</si>
  <si>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</si>
  <si>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</si>
  <si>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</si>
  <si>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</si>
  <si>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</si>
  <si>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</si>
  <si>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</si>
  <si>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</si>
  <si>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</si>
  <si>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</si>
  <si>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</si>
  <si>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</si>
  <si>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</si>
  <si>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</si>
  <si>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</si>
  <si>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</si>
  <si>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</si>
  <si>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</si>
  <si>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</si>
  <si>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</si>
  <si>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</si>
  <si>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</si>
  <si>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</si>
  <si>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</si>
  <si>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</si>
  <si>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</si>
  <si>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</si>
  <si>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</si>
  <si>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</si>
  <si>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</si>
  <si>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</si>
  <si>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</si>
  <si>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</si>
  <si>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</si>
  <si>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</si>
  <si>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</si>
  <si>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</si>
  <si>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</si>
  <si>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</si>
  <si>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</si>
  <si>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</si>
  <si>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</si>
  <si>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</si>
  <si>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</si>
  <si>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</si>
  <si>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</si>
  <si>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</si>
  <si>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</si>
  <si>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</si>
  <si>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</si>
  <si>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</si>
  <si>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</si>
  <si>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</si>
  <si>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</si>
  <si>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</si>
  <si>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</si>
  <si>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</si>
  <si>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</si>
  <si>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</si>
  <si>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</si>
  <si>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</si>
  <si>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</si>
  <si>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</si>
  <si>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</si>
  <si>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</si>
  <si>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</si>
  <si>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</si>
  <si>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</si>
  <si>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</si>
  <si>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</si>
  <si>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</si>
  <si>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</si>
  <si>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</si>
  <si>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</si>
  <si>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</si>
  <si>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</si>
  <si>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</si>
  <si>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</si>
  <si>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</si>
  <si>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</si>
  <si>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</si>
  <si>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</si>
  <si>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</si>
  <si>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</si>
  <si>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</si>
  <si>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</si>
  <si>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</si>
  <si>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</si>
  <si>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</si>
  <si>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</si>
  <si>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</si>
  <si>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</si>
  <si>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</si>
  <si>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</si>
  <si>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</si>
  <si>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</si>
  <si>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</si>
  <si>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</si>
  <si>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</si>
  <si>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</si>
  <si>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</si>
  <si>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</si>
  <si>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</si>
  <si>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</si>
  <si>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</si>
  <si>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</si>
  <si>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</si>
  <si>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</si>
  <si>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</si>
  <si>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</si>
  <si>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</si>
  <si>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</si>
  <si>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</si>
  <si>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</si>
  <si>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</si>
  <si>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</si>
  <si>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</si>
  <si>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</si>
  <si>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</si>
  <si>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</si>
  <si>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</si>
  <si>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</si>
  <si>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</si>
  <si>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</si>
  <si>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</si>
  <si>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</si>
  <si>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</si>
  <si>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</si>
  <si>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</si>
  <si>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</si>
  <si>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</si>
  <si>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</si>
  <si>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</si>
  <si>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</si>
  <si>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</si>
  <si>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</si>
  <si>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</si>
  <si>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</si>
  <si>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</si>
  <si>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</si>
  <si>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</si>
  <si>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</si>
  <si>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</si>
  <si>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</si>
  <si>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</si>
  <si>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</si>
  <si>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</si>
  <si>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</si>
  <si>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</si>
  <si>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</si>
  <si>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</si>
  <si>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</si>
  <si>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</si>
  <si>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</si>
  <si>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</si>
  <si>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</si>
  <si>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</si>
  <si>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</si>
  <si>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</si>
  <si>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</si>
  <si>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</si>
  <si>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</si>
  <si>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</si>
  <si>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</si>
  <si>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</si>
  <si>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</si>
  <si>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</si>
  <si>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</si>
  <si>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</si>
  <si>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</si>
  <si>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</si>
  <si>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</si>
  <si>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</si>
  <si>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</si>
  <si>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</si>
  <si>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</si>
  <si>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</si>
  <si>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</si>
  <si>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</si>
  <si>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</si>
  <si>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</si>
  <si>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</si>
  <si>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</si>
  <si>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</si>
  <si>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</si>
  <si>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</si>
  <si>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</si>
  <si>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</si>
  <si>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</si>
  <si>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</si>
  <si>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</si>
  <si>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</si>
  <si>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</si>
  <si>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</si>
  <si>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</si>
  <si>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</si>
  <si>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</si>
  <si>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</si>
  <si>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</si>
  <si>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</si>
  <si>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</si>
  <si>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</si>
  <si>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</si>
  <si>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</si>
  <si>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</si>
  <si>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</si>
  <si>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</si>
  <si>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</si>
  <si>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</si>
  <si>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</si>
  <si>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</si>
  <si>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</si>
  <si>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</si>
  <si>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</si>
  <si>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</si>
  <si>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</si>
  <si>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</si>
  <si>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</si>
  <si>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</si>
  <si>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</si>
  <si>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</si>
  <si>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</si>
  <si>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</si>
  <si>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</si>
  <si>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</si>
  <si>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</si>
  <si>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</si>
  <si>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</si>
  <si>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</si>
  <si>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</si>
  <si>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</si>
  <si>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</si>
  <si>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</si>
  <si>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</si>
  <si>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</si>
  <si>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</si>
  <si>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</si>
  <si>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</si>
  <si>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</si>
  <si>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</si>
  <si>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</si>
  <si>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</si>
  <si>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</si>
  <si>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</si>
  <si>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</si>
  <si>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</si>
  <si>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</si>
  <si>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</si>
  <si>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</si>
  <si>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</si>
  <si>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</si>
  <si>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</si>
  <si>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</si>
  <si>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</si>
  <si>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</si>
  <si>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</si>
  <si>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</si>
  <si>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</si>
  <si>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</si>
  <si>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</si>
  <si>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</si>
  <si>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</si>
  <si>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</si>
  <si>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</si>
  <si>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</si>
  <si>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</si>
  <si>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</si>
  <si>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</si>
  <si>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</si>
  <si>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</si>
  <si>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</si>
  <si>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</si>
  <si>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</si>
  <si>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</si>
  <si>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</si>
  <si>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</si>
  <si>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</si>
  <si>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</si>
  <si>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</si>
  <si>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</si>
  <si>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</si>
  <si>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</si>
  <si>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</si>
  <si>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</si>
  <si>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</si>
  <si>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</si>
  <si>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</si>
  <si>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</si>
  <si>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</si>
  <si>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</si>
  <si>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</si>
  <si>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</si>
  <si>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</si>
  <si>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</si>
  <si>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</si>
  <si>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</si>
  <si>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</si>
  <si>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</si>
  <si>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</si>
  <si>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</si>
  <si>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</si>
  <si>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</si>
  <si>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</si>
  <si>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</si>
  <si>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</si>
  <si>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</si>
  <si>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</si>
  <si>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</si>
  <si>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</si>
  <si>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</si>
  <si>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</si>
  <si>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</si>
  <si>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</si>
  <si>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</si>
  <si>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</si>
  <si>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</si>
  <si>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</si>
  <si>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</si>
  <si>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</si>
  <si>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</si>
  <si>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</si>
  <si>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</si>
  <si>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</si>
  <si>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</si>
  <si>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</si>
  <si>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</si>
  <si>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</si>
  <si>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</si>
  <si>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</si>
  <si>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</si>
  <si>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</si>
  <si>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</si>
  <si>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</si>
  <si>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</si>
  <si>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</si>
  <si>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</si>
  <si>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</si>
  <si>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</si>
  <si>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</si>
  <si>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</si>
  <si>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</si>
  <si>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</si>
  <si>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</si>
  <si>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</si>
  <si>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</si>
  <si>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</si>
  <si>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</si>
  <si>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</si>
  <si>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</si>
  <si>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</si>
  <si>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</si>
  <si>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</si>
  <si>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</si>
  <si>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</si>
  <si>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</si>
  <si>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</si>
  <si>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</si>
  <si>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</si>
  <si>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</si>
  <si>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</si>
  <si>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</si>
  <si>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</si>
  <si>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</si>
  <si>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</si>
  <si>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</si>
  <si>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</si>
  <si>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</si>
  <si>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</si>
  <si>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</si>
  <si>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</si>
  <si>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</si>
  <si>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</si>
  <si>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</si>
  <si>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</si>
  <si>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</si>
  <si>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</si>
  <si>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</si>
  <si>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</si>
  <si>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</si>
  <si>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</si>
  <si>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</si>
  <si>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</si>
  <si>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</si>
  <si>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</si>
  <si>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</si>
  <si>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</si>
  <si>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</si>
  <si>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</si>
  <si>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</si>
  <si>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</si>
  <si>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</si>
  <si>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</si>
  <si>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</si>
  <si>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</si>
  <si>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</si>
  <si>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</si>
  <si>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</si>
  <si>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</si>
  <si>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</si>
  <si>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</si>
  <si>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</si>
  <si>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</si>
  <si>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</si>
  <si>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</si>
  <si>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</si>
  <si>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</si>
  <si>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</si>
  <si>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</si>
  <si>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</si>
  <si>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</si>
  <si>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</si>
  <si>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</si>
  <si>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</si>
  <si>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</si>
  <si>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</si>
  <si>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</si>
  <si>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</si>
  <si>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</si>
  <si>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</si>
  <si>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</si>
  <si>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</si>
  <si>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</si>
  <si>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</si>
  <si>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</si>
  <si>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</si>
  <si>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</si>
  <si>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</si>
  <si>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</si>
  <si>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</si>
  <si>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</si>
  <si>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</si>
  <si>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</si>
  <si>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</si>
  <si>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</si>
  <si>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</si>
  <si>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</si>
  <si>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</si>
  <si>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</si>
  <si>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</si>
  <si>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</si>
  <si>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</si>
  <si>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</si>
  <si>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</si>
  <si>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</si>
  <si>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</si>
  <si>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</si>
  <si>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</si>
  <si>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</si>
  <si>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</si>
  <si>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</si>
  <si>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</si>
  <si>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</si>
  <si>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</si>
  <si>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</si>
  <si>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</si>
  <si>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</si>
  <si>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</si>
  <si>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</si>
  <si>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</si>
  <si>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</si>
  <si>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</si>
  <si>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</si>
  <si>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</si>
  <si>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</si>
  <si>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</si>
  <si>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</si>
  <si>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</si>
  <si>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</si>
  <si>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</si>
  <si>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</si>
  <si>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</si>
  <si>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</si>
  <si>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</si>
  <si>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</si>
  <si>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</si>
  <si>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</si>
  <si>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</si>
  <si>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</si>
  <si>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</si>
  <si>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</si>
  <si>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</si>
  <si>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</si>
  <si>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</si>
  <si>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</si>
  <si>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</si>
  <si>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</si>
  <si>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</si>
  <si>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</si>
  <si>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</si>
  <si>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</si>
  <si>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</si>
  <si>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</si>
  <si>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</si>
  <si>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</si>
  <si>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</si>
  <si>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</si>
  <si>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</si>
  <si>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</si>
  <si>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</si>
  <si>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</si>
  <si>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</si>
  <si>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</si>
  <si>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</si>
  <si>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</si>
  <si>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</si>
  <si>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</si>
  <si>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</si>
  <si>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</si>
  <si>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</si>
  <si>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</si>
  <si>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</si>
  <si>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</si>
  <si>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</si>
  <si>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</si>
  <si>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</si>
  <si>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</si>
  <si>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</si>
  <si>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</si>
  <si>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</si>
  <si>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</si>
  <si>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</si>
  <si>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</si>
  <si>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</si>
  <si>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</si>
  <si>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</si>
  <si>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</si>
  <si>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</si>
  <si>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</si>
  <si>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</si>
  <si>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</si>
  <si>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</si>
  <si>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</si>
  <si>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</si>
  <si>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</si>
  <si>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</si>
  <si>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</si>
  <si>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</si>
  <si>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</si>
  <si>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</si>
  <si>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</si>
  <si>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</si>
  <si>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</si>
  <si>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</si>
  <si>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</si>
  <si>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</si>
  <si>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</si>
  <si>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</si>
  <si>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</si>
  <si>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</si>
  <si>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</si>
  <si>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</si>
  <si>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</si>
  <si>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</si>
  <si>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</si>
  <si>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</si>
  <si>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</si>
  <si>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</si>
  <si>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</si>
  <si>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</si>
  <si>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</si>
  <si>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</si>
  <si>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</si>
  <si>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</si>
  <si>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</si>
  <si>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</si>
  <si>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</si>
  <si>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</si>
  <si>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</si>
  <si>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</si>
  <si>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</si>
  <si>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</si>
  <si>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</si>
  <si>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</si>
  <si>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</si>
  <si>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</si>
  <si>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</si>
  <si>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</si>
  <si>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</si>
  <si>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</si>
  <si>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</si>
  <si>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</si>
  <si>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</si>
  <si>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</si>
  <si>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</si>
  <si>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</si>
  <si>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</si>
  <si>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</si>
  <si>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</si>
  <si>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</si>
  <si>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</si>
  <si>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</si>
  <si>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</si>
  <si>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</si>
  <si>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</si>
  <si>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</si>
  <si>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</si>
  <si>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</si>
  <si>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</si>
  <si>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</si>
  <si>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</si>
  <si>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</si>
  <si>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</si>
  <si>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</si>
  <si>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</si>
  <si>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</si>
  <si>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</si>
  <si>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</si>
  <si>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</si>
  <si>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</si>
  <si>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</si>
  <si>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</si>
  <si>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</si>
  <si>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</si>
  <si>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</si>
  <si>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</si>
  <si>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</si>
  <si>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</si>
  <si>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</si>
  <si>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</si>
  <si>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</si>
  <si>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</si>
  <si>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</si>
  <si>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</si>
  <si>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</si>
  <si>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</si>
  <si>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</si>
  <si>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</si>
  <si>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</si>
  <si>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</si>
  <si>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</si>
  <si>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</si>
  <si>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</si>
  <si>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</si>
  <si>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</si>
  <si>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</si>
  <si>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</si>
  <si>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</si>
  <si>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</si>
  <si>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</si>
  <si>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</si>
  <si>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</si>
  <si>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</si>
  <si>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</si>
  <si>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</si>
  <si>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</si>
  <si>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</si>
  <si>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</si>
  <si>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</si>
  <si>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</si>
  <si>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</si>
  <si>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</si>
  <si>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</si>
  <si>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</si>
  <si>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</si>
  <si>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</si>
  <si>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</si>
  <si>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</si>
  <si>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</si>
  <si>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</si>
  <si>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</si>
  <si>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</si>
  <si>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</si>
  <si>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</si>
  <si>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</si>
  <si>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</si>
  <si>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</si>
  <si>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</si>
  <si>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</si>
  <si>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</si>
  <si>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</si>
  <si>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</si>
  <si>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</si>
  <si>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</si>
  <si>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</si>
  <si>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</si>
  <si>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</si>
  <si>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</si>
  <si>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</si>
  <si>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</si>
  <si>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</si>
  <si>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</si>
  <si>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</si>
  <si>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</si>
  <si>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</si>
  <si>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</si>
  <si>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</si>
  <si>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</si>
  <si>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</si>
  <si>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</si>
  <si>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</si>
  <si>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</si>
  <si>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</si>
  <si>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</si>
  <si>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</si>
  <si>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</si>
  <si>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</si>
  <si>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</si>
  <si>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</si>
  <si>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</si>
  <si>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</si>
  <si>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</si>
  <si>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</si>
  <si>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</si>
  <si>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</si>
  <si>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</si>
  <si>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</si>
  <si>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</si>
  <si>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</si>
  <si>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</si>
  <si>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</si>
  <si>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</si>
  <si>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</si>
  <si>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</si>
  <si>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</si>
  <si>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</si>
  <si>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</si>
  <si>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</si>
  <si>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</si>
  <si>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</si>
  <si>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</si>
  <si>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</si>
  <si>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</si>
  <si>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</si>
  <si>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</si>
  <si>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</si>
  <si>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</si>
  <si>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</si>
  <si>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</si>
  <si>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</si>
  <si>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</si>
  <si>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</si>
  <si>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</si>
  <si>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</si>
  <si>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</si>
  <si>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</si>
  <si>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</si>
  <si>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</si>
  <si>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</si>
  <si>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</si>
  <si>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</si>
  <si>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</si>
  <si>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</si>
  <si>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</si>
  <si>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</si>
  <si>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</si>
  <si>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</si>
  <si>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</si>
  <si>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</si>
  <si>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</si>
  <si>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</si>
  <si>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</si>
  <si>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</si>
  <si>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</si>
  <si>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</si>
  <si>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</si>
  <si>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</si>
  <si>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</si>
  <si>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</si>
  <si>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</si>
  <si>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</si>
  <si>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</si>
  <si>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</si>
  <si>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</si>
  <si>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</si>
  <si>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</si>
  <si>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</si>
  <si>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</si>
  <si>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</si>
  <si>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</si>
  <si>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</si>
  <si>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</si>
  <si>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</si>
  <si>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</si>
  <si>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</si>
  <si>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</si>
  <si>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</si>
  <si>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</si>
  <si>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</si>
  <si>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</si>
  <si>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</si>
  <si>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</si>
  <si>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</si>
  <si>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</si>
  <si>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</si>
  <si>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</si>
  <si>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</si>
  <si>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</si>
  <si>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</si>
  <si>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</si>
  <si>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</si>
  <si>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</si>
  <si>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</si>
  <si>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</si>
  <si>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</si>
  <si>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</si>
  <si>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</si>
  <si>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</si>
  <si>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</si>
  <si>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</si>
  <si>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</si>
  <si>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</si>
  <si>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</si>
  <si>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</si>
  <si>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</si>
  <si>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</si>
  <si>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</si>
  <si>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</si>
  <si>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</si>
  <si>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</si>
  <si>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</si>
  <si>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</si>
  <si>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</si>
  <si>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</si>
  <si>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</si>
  <si>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</si>
  <si>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</si>
  <si>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</si>
  <si>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</si>
  <si>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</si>
  <si>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</si>
  <si>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</si>
  <si>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</si>
  <si>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</si>
  <si>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</si>
  <si>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</si>
  <si>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</si>
  <si>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</si>
  <si>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</si>
  <si>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</si>
  <si>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</si>
  <si>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</si>
  <si>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</si>
  <si>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</si>
  <si>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</si>
  <si>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</si>
  <si>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</si>
  <si>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</si>
  <si>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</si>
  <si>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</si>
  <si>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</si>
  <si>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</si>
  <si>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</si>
  <si>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</si>
  <si>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</si>
  <si>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</si>
  <si>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</si>
  <si>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</si>
  <si>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</si>
  <si>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</si>
  <si>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</si>
  <si>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</si>
  <si>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</si>
  <si>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</si>
  <si>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</si>
  <si>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</si>
  <si>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</si>
  <si>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</si>
  <si>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</si>
  <si>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</si>
  <si>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</si>
  <si>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</si>
  <si>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</si>
  <si>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</si>
  <si>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</si>
  <si>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</si>
  <si>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</si>
  <si>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</si>
  <si>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</si>
  <si>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</si>
  <si>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</si>
  <si>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</si>
  <si>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</si>
  <si>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</si>
  <si>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</si>
  <si>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</si>
  <si>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</si>
  <si>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</si>
  <si>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</si>
  <si>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</si>
  <si>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</si>
  <si>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</si>
  <si>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</si>
  <si>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</si>
  <si>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</si>
  <si>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</si>
  <si>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</si>
  <si>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</si>
  <si>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</si>
  <si>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</si>
  <si>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</si>
  <si>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</si>
  <si>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</si>
  <si>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</si>
  <si>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</si>
  <si>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</si>
  <si>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</si>
  <si>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</si>
  <si>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</si>
  <si>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</si>
  <si>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</si>
  <si>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</si>
  <si>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</si>
  <si>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</si>
  <si>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</si>
  <si>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</si>
  <si>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</si>
  <si>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</si>
  <si>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</si>
  <si>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</si>
  <si>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</si>
  <si>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</si>
  <si>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</si>
  <si>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</si>
  <si>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</si>
  <si>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</si>
  <si>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</si>
  <si>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</si>
  <si>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</si>
  <si>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</si>
  <si>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</si>
  <si>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</si>
  <si>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</si>
  <si>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</si>
  <si>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</si>
  <si>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</si>
  <si>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</si>
  <si>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</si>
  <si>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</si>
  <si>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</si>
  <si>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</si>
  <si>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</si>
  <si>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</si>
  <si>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</si>
  <si>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</si>
  <si>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</si>
  <si>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</si>
  <si>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</si>
  <si>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</si>
  <si>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</si>
  <si>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</si>
  <si>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</si>
  <si>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</si>
  <si>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</si>
  <si>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</si>
  <si>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</si>
  <si>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</si>
  <si>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</si>
  <si>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</si>
  <si>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</si>
  <si>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</si>
  <si>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</si>
  <si>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</si>
  <si>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</si>
  <si>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</si>
  <si>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</si>
  <si>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</si>
  <si>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</si>
  <si>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</si>
  <si>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</si>
  <si>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</si>
  <si>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</si>
  <si>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</si>
  <si>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</si>
  <si>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</si>
  <si>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</si>
  <si>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</si>
  <si>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</si>
  <si>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</si>
  <si>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</si>
  <si>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</si>
  <si>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</si>
  <si>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</si>
  <si>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</si>
  <si>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</si>
  <si>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</si>
  <si>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</si>
  <si>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</si>
  <si>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</si>
  <si>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</si>
  <si>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</si>
  <si>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</si>
  <si>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</si>
  <si>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</si>
  <si>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</si>
  <si>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</si>
  <si>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</si>
  <si>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</si>
  <si>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</si>
  <si>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</si>
  <si>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</si>
  <si>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</si>
  <si>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</si>
  <si>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</si>
  <si>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</si>
  <si>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</si>
  <si>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</si>
  <si>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</si>
  <si>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</si>
  <si>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</si>
  <si>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</si>
  <si>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</si>
  <si>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</si>
  <si>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</si>
  <si>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</si>
  <si>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</si>
  <si>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</si>
  <si>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</si>
  <si>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</si>
  <si>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</si>
  <si>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</si>
  <si>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</si>
  <si>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</si>
  <si>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</si>
  <si>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</si>
  <si>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</si>
  <si>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</si>
  <si>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</si>
  <si>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</si>
  <si>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</si>
  <si>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</si>
  <si>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</si>
  <si>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</si>
  <si>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</si>
  <si>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</si>
  <si>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</si>
  <si>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</si>
  <si>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</si>
  <si>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</si>
  <si>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</si>
  <si>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</si>
  <si>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</si>
  <si>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</si>
  <si>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</si>
  <si>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</si>
  <si>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</si>
  <si>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</si>
  <si>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</si>
  <si>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</si>
  <si>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</si>
  <si>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</si>
  <si>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</si>
  <si>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</si>
  <si>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</si>
  <si>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</si>
  <si>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</si>
  <si>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</si>
  <si>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</si>
  <si>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</si>
  <si>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</si>
  <si>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</si>
  <si>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</si>
  <si>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</si>
  <si>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</si>
  <si>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</si>
  <si>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</si>
  <si>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</si>
  <si>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</si>
  <si>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</si>
  <si>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</si>
  <si>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</si>
  <si>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</si>
  <si>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</si>
  <si>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</si>
  <si>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</si>
  <si>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</si>
  <si>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</si>
  <si>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</si>
  <si>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</si>
  <si>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</si>
  <si>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</si>
  <si>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</si>
  <si>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</si>
  <si>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</si>
  <si>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</si>
  <si>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</si>
  <si>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</si>
  <si>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</si>
  <si>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</si>
  <si>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</si>
  <si>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</si>
  <si>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</si>
  <si>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</si>
  <si>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</si>
  <si>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</si>
  <si>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</si>
  <si>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</si>
  <si>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</si>
  <si>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</si>
  <si>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</si>
  <si>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</si>
  <si>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</si>
  <si>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</si>
  <si>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</si>
  <si>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</si>
  <si>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</si>
  <si>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</si>
  <si>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</si>
  <si>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</si>
  <si>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</si>
  <si>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</si>
  <si>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</si>
  <si>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</si>
  <si>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</si>
  <si>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</si>
  <si>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</si>
  <si>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</si>
  <si>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</si>
  <si>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</si>
  <si>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</si>
  <si>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</si>
  <si>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</si>
  <si>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</si>
  <si>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</si>
  <si>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</si>
  <si>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</si>
  <si>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</si>
  <si>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</si>
  <si>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</si>
  <si>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</si>
  <si>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</si>
  <si>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</si>
  <si>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</si>
  <si>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</si>
  <si>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</si>
  <si>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</si>
  <si>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</si>
  <si>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</si>
  <si>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</si>
  <si>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</si>
  <si>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</si>
  <si>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</si>
  <si>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</si>
  <si>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</si>
  <si>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</si>
  <si>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</si>
  <si>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</si>
  <si>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</si>
  <si>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</si>
  <si>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</si>
  <si>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</si>
  <si>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</si>
  <si>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</si>
  <si>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</si>
  <si>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</si>
  <si>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</si>
  <si>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</si>
  <si>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</si>
  <si>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</si>
  <si>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</si>
  <si>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</si>
  <si>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</si>
  <si>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</si>
  <si>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</si>
  <si>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</si>
  <si>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</si>
  <si>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</si>
  <si>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</si>
  <si>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</si>
  <si>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</si>
  <si>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</si>
  <si>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</si>
  <si>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</si>
  <si>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</si>
  <si>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</si>
  <si>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</si>
  <si>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</si>
  <si>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</si>
  <si>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</si>
  <si>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</si>
  <si>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</si>
  <si>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</si>
  <si>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</si>
  <si>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</si>
  <si>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</si>
  <si>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</si>
  <si>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</si>
  <si>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</si>
  <si>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</si>
  <si>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</si>
  <si>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</si>
  <si>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</si>
  <si>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</si>
  <si>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</si>
  <si>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</si>
  <si>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</si>
  <si>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</si>
  <si>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</si>
  <si>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</si>
  <si>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</si>
  <si>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</si>
  <si>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</si>
  <si>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</si>
  <si>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</si>
  <si>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</si>
  <si>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</si>
  <si>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</si>
  <si>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</si>
  <si>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</si>
  <si>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</si>
  <si>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</si>
  <si>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</si>
  <si>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</si>
  <si>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</si>
  <si>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</si>
  <si>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</si>
  <si>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</si>
  <si>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</si>
  <si>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</si>
  <si>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</si>
  <si>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</si>
  <si>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</si>
  <si>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</si>
  <si>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</si>
  <si>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</si>
  <si>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</si>
  <si>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</si>
  <si>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</si>
  <si>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</si>
  <si>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</si>
  <si>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</si>
  <si>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</si>
  <si>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</si>
  <si>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</si>
  <si>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</si>
  <si>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</si>
  <si>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</si>
  <si>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</si>
  <si>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</si>
  <si>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</si>
  <si>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</si>
  <si>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</si>
  <si>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</si>
  <si>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</si>
  <si>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</si>
  <si>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</si>
  <si>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</si>
  <si>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</si>
  <si>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</si>
  <si>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</si>
  <si>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</si>
  <si>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</si>
  <si>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</si>
  <si>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</si>
  <si>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</si>
  <si>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</si>
  <si>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</si>
  <si>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</si>
  <si>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</si>
  <si>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</si>
  <si>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</si>
  <si>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</si>
  <si>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</si>
  <si>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</si>
  <si>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</si>
  <si>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</si>
  <si>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</si>
  <si>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</si>
  <si>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</si>
  <si>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</si>
  <si>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</si>
  <si>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</si>
  <si>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</si>
  <si>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</si>
  <si>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</si>
  <si>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</si>
  <si>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</si>
  <si>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</si>
  <si>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</si>
  <si>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</si>
  <si>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</si>
  <si>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</si>
  <si>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</si>
  <si>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</si>
  <si>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</si>
  <si>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</si>
  <si>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</si>
  <si>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</si>
  <si>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</si>
  <si>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</si>
  <si>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</si>
  <si>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</si>
  <si>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</si>
  <si>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</si>
  <si>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</si>
  <si>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</si>
  <si>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</si>
  <si>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</si>
  <si>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</si>
  <si>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</si>
  <si>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</si>
  <si>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</si>
  <si>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</si>
  <si>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</si>
  <si>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</si>
  <si>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</si>
  <si>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</si>
  <si>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</si>
  <si>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</si>
  <si>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</si>
  <si>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</si>
  <si>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</si>
  <si>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</si>
  <si>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</si>
  <si>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</si>
  <si>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</si>
  <si>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</si>
  <si>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</si>
  <si>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</si>
  <si>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</si>
  <si>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</si>
  <si>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</si>
  <si>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</si>
  <si>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</si>
  <si>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</si>
  <si>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</si>
  <si>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</si>
  <si>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</si>
  <si>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</si>
  <si>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</si>
  <si>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</si>
  <si>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</si>
  <si>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</si>
  <si>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</si>
  <si>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</si>
  <si>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</si>
  <si>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</si>
  <si>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</si>
  <si>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</si>
  <si>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</si>
  <si>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</si>
  <si>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</si>
  <si>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</si>
  <si>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</si>
  <si>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</si>
  <si>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</si>
  <si>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</si>
  <si>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</si>
  <si>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</si>
  <si>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</si>
  <si>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</si>
  <si>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</si>
  <si>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</si>
  <si>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</si>
  <si>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</si>
  <si>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</si>
  <si>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</si>
  <si>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</si>
  <si>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</si>
  <si>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</si>
  <si>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</si>
  <si>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</si>
  <si>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</si>
  <si>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</si>
  <si>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</si>
  <si>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</si>
  <si>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</si>
  <si>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</si>
  <si>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</si>
  <si>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</si>
  <si>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</si>
  <si>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</si>
  <si>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</si>
  <si>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</si>
  <si>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</si>
  <si>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</si>
  <si>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</si>
  <si>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</si>
  <si>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</si>
  <si>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</si>
  <si>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</si>
  <si>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</si>
  <si>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</si>
  <si>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</si>
  <si>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</si>
  <si>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</si>
  <si>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</si>
  <si>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</si>
  <si>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</si>
  <si>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</si>
  <si>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</si>
  <si>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</si>
  <si>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</si>
  <si>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</si>
  <si>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</si>
  <si>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</si>
  <si>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</si>
  <si>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</si>
  <si>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</si>
  <si>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</si>
  <si>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</si>
  <si>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</si>
  <si>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</si>
  <si>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</si>
  <si>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</si>
  <si>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</si>
  <si>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</si>
  <si>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</si>
  <si>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</si>
  <si>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</si>
  <si>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</si>
  <si>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</si>
  <si>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</si>
  <si>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</si>
  <si>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</si>
  <si>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</si>
  <si>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</si>
  <si>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</si>
  <si>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</si>
  <si>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</si>
  <si>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</si>
  <si>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</si>
  <si>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</si>
  <si>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</si>
  <si>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</si>
  <si>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</si>
  <si>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</si>
  <si>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</si>
  <si>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</si>
  <si>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</si>
  <si>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</si>
  <si>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</si>
  <si>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</si>
  <si>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</si>
  <si>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</si>
  <si>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</si>
  <si>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</si>
  <si>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</si>
  <si>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</si>
  <si>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</si>
  <si>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</si>
  <si>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</si>
  <si>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</si>
  <si>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</si>
  <si>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</si>
  <si>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</si>
  <si>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</si>
  <si>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</si>
  <si>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</si>
  <si>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</si>
  <si>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</si>
  <si>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</si>
  <si>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</si>
  <si>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</si>
  <si>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</si>
  <si>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</si>
  <si>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</si>
  <si>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</si>
  <si>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</si>
  <si>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</si>
  <si>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</si>
  <si>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</si>
  <si>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</si>
  <si>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</si>
  <si>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</si>
  <si>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</si>
  <si>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</si>
  <si>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</si>
  <si>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</si>
  <si>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</si>
  <si>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</si>
  <si>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</si>
  <si>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</si>
  <si>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</si>
  <si>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</si>
  <si>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</si>
  <si>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</si>
  <si>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</si>
  <si>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</si>
  <si>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</si>
  <si>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</si>
  <si>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</si>
  <si>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</si>
  <si>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</si>
  <si>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</si>
  <si>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</si>
  <si>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</si>
  <si>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</si>
  <si>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</si>
  <si>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</si>
  <si>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</si>
  <si>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</si>
  <si>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</si>
  <si>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</si>
  <si>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</si>
  <si>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</si>
  <si>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</si>
  <si>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</si>
  <si>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</si>
  <si>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</si>
  <si>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</si>
  <si>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</si>
  <si>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</si>
  <si>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</si>
  <si>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</si>
  <si>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</si>
  <si>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</si>
  <si>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</si>
  <si>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</si>
  <si>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</si>
  <si>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</si>
  <si>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</si>
  <si>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</si>
  <si>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</si>
  <si>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</si>
  <si>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</si>
  <si>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</si>
  <si>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</si>
  <si>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</si>
  <si>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</si>
  <si>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</si>
  <si>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</si>
  <si>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</si>
  <si>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</si>
  <si>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</si>
  <si>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</si>
  <si>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</si>
  <si>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</si>
  <si>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</si>
  <si>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</si>
  <si>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</si>
  <si>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</si>
  <si>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</si>
  <si>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</si>
  <si>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</si>
  <si>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</si>
  <si>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</si>
  <si>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</si>
  <si>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</si>
  <si>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</si>
  <si>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</si>
  <si>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</si>
  <si>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</si>
  <si>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</si>
  <si>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</si>
  <si>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</si>
  <si>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</si>
  <si>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</si>
  <si>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</si>
  <si>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</si>
  <si>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</si>
  <si>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</si>
  <si>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</si>
  <si>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</si>
  <si>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</si>
  <si>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</si>
  <si>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</si>
  <si>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</si>
  <si>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</si>
  <si>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</si>
  <si>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</si>
  <si>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</si>
  <si>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</si>
  <si>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</si>
  <si>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</si>
  <si>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</si>
  <si>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</si>
  <si>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</si>
  <si>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</si>
  <si>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</si>
  <si>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</si>
  <si>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</si>
  <si>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</si>
  <si>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</si>
  <si>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</si>
  <si>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</si>
  <si>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</si>
  <si>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</si>
  <si>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</si>
  <si>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</si>
  <si>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</si>
  <si>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</si>
  <si>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</si>
  <si>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</si>
  <si>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</si>
  <si>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</si>
  <si>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</si>
  <si>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</si>
  <si>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</si>
  <si>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</si>
  <si>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</si>
  <si>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</si>
  <si>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</si>
  <si>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</si>
  <si>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</si>
  <si>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</si>
  <si>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</si>
  <si>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</si>
  <si>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</si>
  <si>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</si>
  <si>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</si>
  <si>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</si>
  <si>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</si>
  <si>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</si>
  <si>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</si>
  <si>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</si>
  <si>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</si>
  <si>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</si>
  <si>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</si>
  <si>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</si>
  <si>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</si>
  <si>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</si>
  <si>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</si>
  <si>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</si>
  <si>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</si>
  <si>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</si>
  <si>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</si>
  <si>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</si>
  <si>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</si>
  <si>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</si>
  <si>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</si>
  <si>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</si>
  <si>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</si>
  <si>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</si>
  <si>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</si>
  <si>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</si>
  <si>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</si>
  <si>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</si>
  <si>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</si>
  <si>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</si>
  <si>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</si>
  <si>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</si>
  <si>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</si>
  <si>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</si>
  <si>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</si>
  <si>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</si>
  <si>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</si>
  <si>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</si>
  <si>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</si>
  <si>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</si>
  <si>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</si>
  <si>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</si>
  <si>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</si>
  <si>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</si>
  <si>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</si>
  <si>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</si>
  <si>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</si>
  <si>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</si>
  <si>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</si>
  <si>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</si>
  <si>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</si>
  <si>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</si>
  <si>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</si>
  <si>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</si>
  <si>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</si>
  <si>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</si>
  <si>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</si>
  <si>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</si>
  <si>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</si>
  <si>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</si>
  <si>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</si>
  <si>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</si>
  <si>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</si>
  <si>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</si>
  <si>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</si>
  <si>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</si>
  <si>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</si>
  <si>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</si>
  <si>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</si>
  <si>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</si>
  <si>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</si>
  <si>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</si>
  <si>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</si>
  <si>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</si>
  <si>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</si>
  <si>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</si>
  <si>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</si>
  <si>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</si>
  <si>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</si>
  <si>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</si>
  <si>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</si>
  <si>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</si>
  <si>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</si>
  <si>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</si>
  <si>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</si>
  <si>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</si>
  <si>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</si>
  <si>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</si>
  <si>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</si>
  <si>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</si>
  <si>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</si>
  <si>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</si>
  <si>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</si>
  <si>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</si>
  <si>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</si>
  <si>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</si>
  <si>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</si>
  <si>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</si>
  <si>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</si>
  <si>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</si>
  <si>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</si>
  <si>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</si>
  <si>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</si>
  <si>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</si>
  <si>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</si>
  <si>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</si>
  <si>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</si>
  <si>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</si>
  <si>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</si>
  <si>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</si>
  <si>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</si>
  <si>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</si>
  <si>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</si>
  <si>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</si>
  <si>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</si>
  <si>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</si>
  <si>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</si>
  <si>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</si>
  <si>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</si>
  <si>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</si>
  <si>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</si>
  <si>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</si>
  <si>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</si>
  <si>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</si>
  <si>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</si>
  <si>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</si>
  <si>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</si>
  <si>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</si>
  <si>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</si>
  <si>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</si>
  <si>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</si>
  <si>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</si>
  <si>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</si>
  <si>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</si>
  <si>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</si>
  <si>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</si>
  <si>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</si>
  <si>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</si>
  <si>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</si>
  <si>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</si>
  <si>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</si>
  <si>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</si>
  <si>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</si>
  <si>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</si>
  <si>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</si>
  <si>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</si>
  <si>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</si>
  <si>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</si>
  <si>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</si>
  <si>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</si>
  <si>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</si>
  <si>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</si>
  <si>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</si>
  <si>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</si>
  <si>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</si>
  <si>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</si>
  <si>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</si>
  <si>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</si>
  <si>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</si>
  <si>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</si>
  <si>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</si>
  <si>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</si>
  <si>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</si>
  <si>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</si>
  <si>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</si>
  <si>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</si>
  <si>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</si>
  <si>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</si>
  <si>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</si>
  <si>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</si>
  <si>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</si>
  <si>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</si>
  <si>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</si>
  <si>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</si>
  <si>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</si>
  <si>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</si>
  <si>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</si>
  <si>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</si>
  <si>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</si>
  <si>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</si>
  <si>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</si>
  <si>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</si>
  <si>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</si>
  <si>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</si>
  <si>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</si>
  <si>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</si>
  <si>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</si>
  <si>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</si>
  <si>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</si>
  <si>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</si>
  <si>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</si>
  <si>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</si>
  <si>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</si>
  <si>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</si>
  <si>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</si>
  <si>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</si>
  <si>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</si>
  <si>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</si>
  <si>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</si>
  <si>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</si>
  <si>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</si>
  <si>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</si>
  <si>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</si>
  <si>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</si>
  <si>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</si>
  <si>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</si>
  <si>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</si>
  <si>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</si>
  <si>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</si>
  <si>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</si>
  <si>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</si>
  <si>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</si>
  <si>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</si>
  <si>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</si>
  <si>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</si>
  <si>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</si>
  <si>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</si>
  <si>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</si>
  <si>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</si>
  <si>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</si>
  <si>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</si>
  <si>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</si>
  <si>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</si>
  <si>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</si>
  <si>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</si>
  <si>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</si>
  <si>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</si>
  <si>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</si>
  <si>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</si>
  <si>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</si>
  <si>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</si>
  <si>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</si>
  <si>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</si>
  <si>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</si>
  <si>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</si>
  <si>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</si>
  <si>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</si>
  <si>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</si>
  <si>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</si>
  <si>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</si>
  <si>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</si>
  <si>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</si>
  <si>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</si>
  <si>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</si>
  <si>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</si>
  <si>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</si>
  <si>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</si>
  <si>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</si>
  <si>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</si>
  <si>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</si>
  <si>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</si>
  <si>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</si>
  <si>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</si>
  <si>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</si>
  <si>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</si>
  <si>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</si>
  <si>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</si>
  <si>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</si>
  <si>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</si>
  <si>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</si>
  <si>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</si>
  <si>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</si>
  <si>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</si>
  <si>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</si>
  <si>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</si>
  <si>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</si>
  <si>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</si>
  <si>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</si>
  <si>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</si>
  <si>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</si>
  <si>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</si>
  <si>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</si>
  <si>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</si>
  <si>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</si>
  <si>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</si>
  <si>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</si>
  <si>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</si>
  <si>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</si>
  <si>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</si>
  <si>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</si>
  <si>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</si>
  <si>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</si>
  <si>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</si>
  <si>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</si>
  <si>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</si>
  <si>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</si>
  <si>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</si>
  <si>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</si>
  <si>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</si>
  <si>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</si>
  <si>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</si>
  <si>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</si>
  <si>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</si>
  <si>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</si>
  <si>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</si>
  <si>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</si>
  <si>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</si>
  <si>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</si>
  <si>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</si>
  <si>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</si>
  <si>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</si>
  <si>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</si>
  <si>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</si>
  <si>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</si>
  <si>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</si>
  <si>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</si>
  <si>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</si>
  <si>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</si>
  <si>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</si>
  <si>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</si>
  <si>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</si>
  <si>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</si>
  <si>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</si>
  <si>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</si>
  <si>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</si>
  <si>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</si>
  <si>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</si>
  <si>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</si>
  <si>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</si>
  <si>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</si>
  <si>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</si>
  <si>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</si>
  <si>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</si>
  <si>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</si>
  <si>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</si>
  <si>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</si>
  <si>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</si>
  <si>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</si>
  <si>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</si>
  <si>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</si>
  <si>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</si>
  <si>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</si>
  <si>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</si>
  <si>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</si>
  <si>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</si>
  <si>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</si>
  <si>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</si>
  <si>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</si>
  <si>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</si>
  <si>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</si>
  <si>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</si>
  <si>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</si>
  <si>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</si>
  <si>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</si>
  <si>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</si>
  <si>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</si>
  <si>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</si>
  <si>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</si>
  <si>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</si>
  <si>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</si>
  <si>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</si>
  <si>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</si>
  <si>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</si>
  <si>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</si>
  <si>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</si>
  <si>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</si>
  <si>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</si>
  <si>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</si>
  <si>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</si>
  <si>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</si>
  <si>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</si>
  <si>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</si>
  <si>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</si>
  <si>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</si>
  <si>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</si>
  <si>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</si>
  <si>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</si>
  <si>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</si>
  <si>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</si>
  <si>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</si>
  <si>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</si>
  <si>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</si>
  <si>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</si>
  <si>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</si>
  <si>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</si>
  <si>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</si>
  <si>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</si>
  <si>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</si>
  <si>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</si>
  <si>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</si>
  <si>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</si>
  <si>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</si>
  <si>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</si>
  <si>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</si>
  <si>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</si>
  <si>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</si>
  <si>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</si>
  <si>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</si>
  <si>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</si>
  <si>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</si>
  <si>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</si>
  <si>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</si>
  <si>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</si>
  <si>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</si>
  <si>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</si>
  <si>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</si>
  <si>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</si>
  <si>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</si>
  <si>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</si>
  <si>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</si>
  <si>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</si>
  <si>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</si>
  <si>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</si>
  <si>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</si>
  <si>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</si>
  <si>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</si>
  <si>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</si>
  <si>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</si>
  <si>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</si>
  <si>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</si>
  <si>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</si>
  <si>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</si>
  <si>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</si>
  <si>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</si>
  <si>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</si>
  <si>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</si>
  <si>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</si>
  <si>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</si>
  <si>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</si>
  <si>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</si>
  <si>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</si>
  <si>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</si>
  <si>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</si>
  <si>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</si>
  <si>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</si>
  <si>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</si>
  <si>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</si>
  <si>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</si>
  <si>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</si>
  <si>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</si>
  <si>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</si>
  <si>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</si>
  <si>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</si>
  <si>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</si>
  <si>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</si>
  <si>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</si>
  <si>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</si>
  <si>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</si>
  <si>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</si>
  <si>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</si>
  <si>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</si>
  <si>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</si>
  <si>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</si>
  <si>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</si>
  <si>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</si>
  <si>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</si>
  <si>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</si>
  <si>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</si>
  <si>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</si>
  <si>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</si>
  <si>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</si>
  <si>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</si>
  <si>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</si>
  <si>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</si>
  <si>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</si>
  <si>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</si>
  <si>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</si>
  <si>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</si>
  <si>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</si>
  <si>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</si>
  <si>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</si>
  <si>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</si>
  <si>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</si>
  <si>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</si>
  <si>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</si>
  <si>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</si>
  <si>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</si>
  <si>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</si>
  <si>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</si>
  <si>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</si>
  <si>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</si>
  <si>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</si>
  <si>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</si>
  <si>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</si>
  <si>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</si>
  <si>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</si>
  <si>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</si>
  <si>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</si>
  <si>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</si>
  <si>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</si>
  <si>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</si>
  <si>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</si>
  <si>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</si>
  <si>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</si>
  <si>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</si>
  <si>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</si>
  <si>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</si>
  <si>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</si>
  <si>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</si>
  <si>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</si>
  <si>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</si>
  <si>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</si>
  <si>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</si>
  <si>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</si>
  <si>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</si>
  <si>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</si>
  <si>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</si>
  <si>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</si>
  <si>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</si>
  <si>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</si>
  <si>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</si>
  <si>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</si>
  <si>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</si>
  <si>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</si>
  <si>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</si>
  <si>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</si>
  <si>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</si>
  <si>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</si>
  <si>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</si>
  <si>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</si>
  <si>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</si>
  <si>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</si>
  <si>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</si>
  <si>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</si>
  <si>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</si>
  <si>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</si>
  <si>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</si>
  <si>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</si>
  <si>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</si>
  <si>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</si>
  <si>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</si>
  <si>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</si>
  <si>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</si>
  <si>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</si>
  <si>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</si>
  <si>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</si>
  <si>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</si>
  <si>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</si>
  <si>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</si>
  <si>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</si>
  <si>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</si>
  <si>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</si>
  <si>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</si>
  <si>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</si>
  <si>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</si>
  <si>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</si>
  <si>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</si>
  <si>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</si>
  <si>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</si>
  <si>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</si>
  <si>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</si>
  <si>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</si>
  <si>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</si>
  <si>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</si>
  <si>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</si>
  <si>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</si>
  <si>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</si>
  <si>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</si>
  <si>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</si>
  <si>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</si>
  <si>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</si>
  <si>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</si>
  <si>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</si>
  <si>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</si>
  <si>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</si>
  <si>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</si>
  <si>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</si>
  <si>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</si>
  <si>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</si>
  <si>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</si>
  <si>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</si>
  <si>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</si>
  <si>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</si>
  <si>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</si>
  <si>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</si>
  <si>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</si>
  <si>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</si>
  <si>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</si>
  <si>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</si>
  <si>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</si>
  <si>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</si>
  <si>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</si>
  <si>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</si>
  <si>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</si>
  <si>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</si>
  <si>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</si>
  <si>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</si>
  <si>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</si>
  <si>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</si>
  <si>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</si>
  <si>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</si>
  <si>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</si>
  <si>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</si>
  <si>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</si>
  <si>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</si>
  <si>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</si>
  <si>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</si>
  <si>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</si>
  <si>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</si>
  <si>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</si>
  <si>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</si>
  <si>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</si>
  <si>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</si>
  <si>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</si>
  <si>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</si>
  <si>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</si>
  <si>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</si>
  <si>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</si>
  <si>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</si>
  <si>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</si>
  <si>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</si>
  <si>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</si>
  <si>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</si>
  <si>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</si>
  <si>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</si>
  <si>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</si>
  <si>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</si>
  <si>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</si>
  <si>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</si>
  <si>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</si>
  <si>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</si>
  <si>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</si>
  <si>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</si>
  <si>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</si>
  <si>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</si>
  <si>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</si>
  <si>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</si>
  <si>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</si>
  <si>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</si>
  <si>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</si>
  <si>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</si>
  <si>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</si>
  <si>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</si>
  <si>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</si>
  <si>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</si>
  <si>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</si>
  <si>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</si>
  <si>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</si>
  <si>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</si>
  <si>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</si>
  <si>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</si>
  <si>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</si>
  <si>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</si>
  <si>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</si>
  <si>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</si>
  <si>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</si>
  <si>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</si>
  <si>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</si>
  <si>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</si>
  <si>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</si>
  <si>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</si>
  <si>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</si>
  <si>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</si>
  <si>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</si>
  <si>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</si>
  <si>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</si>
  <si>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</si>
  <si>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</si>
  <si>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</si>
  <si>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</si>
  <si>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</si>
  <si>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</si>
  <si>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</si>
  <si>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</si>
  <si>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</si>
  <si>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</si>
  <si>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</si>
  <si>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</si>
  <si>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</si>
  <si>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</si>
  <si>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</si>
  <si>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</si>
  <si>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</si>
  <si>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</si>
  <si>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</si>
  <si>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</si>
  <si>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</si>
  <si>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</si>
  <si>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</si>
  <si>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</si>
  <si>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</si>
  <si>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</si>
  <si>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</si>
  <si>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</si>
  <si>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</si>
  <si>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</si>
  <si>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</si>
  <si>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</si>
  <si>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</si>
  <si>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</si>
  <si>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</si>
  <si>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</si>
  <si>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</si>
  <si>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</si>
  <si>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</si>
  <si>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</si>
  <si>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</si>
  <si>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</si>
  <si>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</si>
  <si>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</si>
  <si>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</si>
  <si>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</si>
  <si>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</si>
  <si>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</si>
  <si>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</si>
  <si>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</si>
  <si>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</si>
  <si>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</si>
  <si>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</si>
  <si>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</si>
  <si>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</si>
  <si>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</si>
  <si>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</si>
  <si>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</si>
  <si>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</si>
  <si>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</si>
  <si>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</si>
  <si>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</si>
  <si>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</si>
  <si>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</si>
  <si>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</si>
  <si>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</si>
  <si>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</si>
  <si>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</si>
  <si>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</si>
  <si>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</si>
  <si>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</si>
  <si>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</si>
  <si>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</si>
  <si>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</si>
  <si>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</si>
  <si>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</si>
  <si>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</si>
  <si>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</si>
  <si>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</si>
  <si>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</si>
  <si>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</si>
  <si>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</si>
  <si>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</si>
  <si>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</si>
  <si>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</si>
  <si>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</si>
  <si>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</si>
  <si>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</si>
  <si>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</si>
  <si>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</si>
  <si>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</si>
  <si>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</si>
  <si>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</si>
  <si>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</si>
  <si>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</si>
  <si>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</si>
  <si>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</si>
  <si>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</si>
  <si>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</si>
  <si>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</si>
  <si>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</si>
  <si>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</si>
  <si>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</si>
  <si>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</si>
  <si>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</si>
  <si>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</si>
  <si>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</si>
  <si>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</si>
  <si>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</si>
  <si>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</si>
  <si>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</si>
  <si>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</si>
  <si>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</si>
  <si>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</si>
  <si>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</si>
  <si>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</si>
  <si>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</si>
  <si>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</si>
  <si>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</si>
  <si>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</si>
  <si>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</si>
  <si>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</si>
  <si>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</si>
  <si>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</si>
  <si>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</si>
  <si>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</si>
  <si>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</si>
  <si>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</si>
  <si>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</si>
  <si>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</si>
  <si>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</si>
  <si>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</si>
  <si>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</si>
  <si>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</si>
  <si>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</si>
  <si>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</si>
  <si>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</si>
  <si>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</si>
  <si>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</si>
  <si>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</si>
  <si>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</si>
  <si>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</si>
  <si>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</si>
  <si>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</si>
  <si>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</si>
  <si>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</si>
  <si>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</si>
  <si>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</si>
  <si>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</si>
  <si>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</si>
  <si>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</si>
  <si>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</si>
  <si>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</si>
  <si>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</si>
  <si>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</si>
  <si>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</si>
  <si>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</si>
  <si>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</si>
  <si>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</si>
  <si>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</si>
  <si>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</si>
  <si>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</si>
  <si>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</si>
  <si>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</si>
  <si>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</si>
  <si>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</si>
  <si>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</si>
  <si>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</si>
  <si>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</si>
  <si>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</si>
  <si>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</si>
  <si>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</si>
  <si>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</si>
  <si>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</si>
  <si>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</si>
  <si>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</si>
  <si>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</si>
  <si>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</si>
  <si>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</si>
  <si>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</si>
  <si>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</si>
  <si>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</si>
  <si>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</si>
  <si>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</si>
  <si>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</si>
  <si>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</si>
  <si>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</si>
  <si>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</si>
  <si>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</si>
  <si>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</si>
  <si>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</si>
  <si>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</si>
  <si>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</si>
  <si>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</si>
  <si>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</si>
  <si>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</si>
  <si>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</si>
  <si>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</si>
  <si>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</si>
  <si>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</si>
  <si>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</si>
  <si>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</si>
  <si>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</si>
  <si>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</si>
  <si>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</si>
  <si>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</si>
  <si>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</si>
  <si>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</si>
  <si>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</si>
  <si>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</si>
  <si>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</si>
  <si>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</si>
  <si>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</si>
  <si>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</si>
  <si>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</si>
  <si>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</si>
  <si>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</si>
  <si>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</si>
  <si>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</si>
  <si>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</si>
  <si>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</si>
  <si>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</si>
  <si>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</si>
  <si>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</si>
  <si>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</si>
  <si>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</si>
  <si>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</si>
  <si>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</si>
  <si>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</si>
  <si>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</si>
  <si>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</si>
  <si>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</si>
  <si>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</si>
  <si>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</si>
  <si>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</si>
  <si>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</si>
  <si>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</si>
  <si>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</si>
  <si>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</si>
  <si>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</si>
  <si>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</si>
  <si>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</si>
  <si>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</si>
  <si>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</si>
  <si>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</si>
  <si>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</si>
  <si>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</si>
  <si>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</si>
  <si>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</si>
  <si>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</si>
  <si>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</si>
  <si>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</si>
  <si>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</si>
  <si>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</si>
  <si>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</si>
  <si>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</si>
  <si>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</si>
  <si>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</si>
  <si>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</si>
  <si>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</si>
  <si>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</si>
  <si>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</si>
  <si>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</si>
  <si>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</si>
  <si>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</si>
  <si>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</si>
  <si>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</si>
  <si>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</si>
  <si>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</si>
  <si>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</si>
  <si>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</si>
  <si>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</si>
  <si>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</si>
  <si>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</si>
  <si>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</si>
  <si>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</si>
  <si>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</si>
  <si>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</si>
  <si>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</si>
  <si>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</si>
  <si>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</si>
  <si>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</si>
  <si>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</si>
  <si>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</si>
  <si>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</si>
  <si>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</si>
  <si>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</si>
  <si>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</si>
  <si>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</si>
  <si>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</si>
  <si>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</si>
  <si>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</si>
  <si>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</si>
  <si>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</si>
  <si>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</si>
  <si>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</si>
  <si>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</si>
  <si>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</si>
  <si>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</si>
  <si>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</si>
  <si>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</si>
  <si>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</si>
  <si>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</si>
  <si>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</si>
  <si>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</si>
  <si>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</si>
  <si>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</si>
  <si>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</si>
  <si>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</si>
  <si>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</si>
  <si>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</si>
  <si>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</si>
  <si>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</si>
  <si>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</si>
  <si>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</si>
  <si>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</si>
  <si>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</si>
  <si>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</si>
  <si>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</si>
  <si>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</si>
  <si>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</si>
  <si>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</si>
  <si>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</si>
  <si>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</si>
  <si>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</si>
  <si>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</si>
  <si>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</si>
  <si>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</si>
  <si>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</si>
  <si>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</si>
  <si>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</si>
  <si>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</si>
  <si>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</si>
  <si>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</si>
  <si>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</si>
  <si>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</si>
  <si>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</si>
  <si>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</si>
  <si>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</si>
  <si>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</si>
  <si>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</si>
  <si>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</si>
  <si>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</si>
  <si>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</si>
  <si>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</si>
  <si>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</si>
  <si>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</si>
  <si>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</si>
  <si>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</si>
  <si>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</si>
  <si>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</si>
  <si>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</si>
  <si>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</si>
  <si>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</si>
  <si>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</si>
  <si>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</si>
  <si>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</si>
  <si>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</si>
  <si>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</si>
  <si>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</si>
  <si>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</si>
  <si>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</si>
  <si>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</si>
  <si>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</si>
  <si>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</si>
  <si>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</si>
  <si>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</si>
  <si>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</si>
  <si>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</si>
  <si>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</si>
  <si>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</si>
  <si>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</si>
  <si>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</si>
  <si>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</si>
  <si>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</si>
  <si>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</si>
  <si>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</si>
  <si>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</si>
  <si>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</si>
  <si>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</si>
  <si>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</si>
  <si>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</si>
  <si>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</si>
  <si>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</si>
  <si>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</si>
  <si>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</si>
  <si>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</si>
  <si>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</si>
  <si>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</si>
  <si>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</si>
  <si>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</si>
  <si>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</si>
  <si>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</si>
  <si>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</si>
  <si>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</si>
  <si>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</si>
  <si>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</si>
  <si>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</si>
  <si>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</si>
  <si>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</si>
  <si>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</si>
  <si>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</si>
  <si>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</si>
  <si>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</si>
  <si>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</si>
  <si>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</si>
  <si>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</si>
  <si>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</si>
  <si>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</si>
  <si>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</si>
  <si>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</si>
  <si>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</si>
  <si>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</si>
  <si>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</si>
  <si>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</si>
  <si>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</si>
  <si>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</si>
  <si>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</si>
  <si>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</si>
  <si>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</si>
  <si>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</si>
  <si>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</si>
  <si>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</si>
  <si>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</si>
  <si>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</si>
  <si>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</si>
  <si>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</si>
  <si>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</si>
  <si>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</si>
  <si>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</si>
  <si>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</si>
  <si>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</si>
  <si>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</si>
  <si>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</si>
  <si>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</si>
  <si>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</si>
  <si>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</si>
  <si>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</si>
  <si>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</si>
  <si>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</si>
  <si>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</si>
  <si>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</si>
  <si>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</si>
  <si>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</si>
  <si>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</si>
  <si>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</si>
  <si>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</si>
  <si>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</si>
  <si>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</si>
  <si>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</si>
  <si>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</si>
  <si>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</si>
  <si>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</si>
  <si>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</si>
  <si>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</si>
  <si>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</si>
  <si>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</si>
  <si>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</si>
  <si>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</si>
  <si>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</si>
  <si>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</si>
  <si>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</si>
  <si>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</si>
  <si>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</si>
  <si>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</si>
  <si>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</si>
  <si>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</si>
  <si>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</si>
  <si>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</si>
  <si>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</si>
  <si>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</si>
  <si>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</si>
  <si>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</si>
  <si>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</si>
  <si>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</si>
  <si>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</si>
  <si>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</si>
  <si>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</si>
  <si>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</si>
  <si>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</si>
  <si>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</si>
  <si>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</si>
  <si>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</si>
  <si>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</si>
  <si>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</si>
  <si>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</si>
  <si>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</si>
  <si>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</si>
  <si>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</si>
  <si>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</si>
  <si>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</si>
  <si>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</si>
  <si>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</si>
  <si>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</si>
  <si>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</si>
  <si>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</si>
  <si>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</si>
  <si>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</si>
  <si>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</si>
  <si>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</si>
  <si>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</si>
  <si>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</si>
  <si>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</si>
  <si>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</si>
  <si>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</si>
  <si>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</si>
  <si>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</si>
  <si>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</si>
  <si>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</si>
  <si>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</si>
  <si>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</si>
  <si>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</si>
  <si>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</si>
  <si>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</si>
  <si>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</si>
  <si>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</si>
  <si>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</si>
  <si>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</si>
  <si>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</si>
  <si>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</si>
  <si>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</si>
  <si>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</si>
  <si>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</si>
  <si>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</si>
  <si>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</si>
  <si>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</si>
  <si>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</si>
  <si>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</si>
  <si>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</si>
  <si>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</si>
  <si>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</si>
  <si>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</si>
  <si>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</si>
  <si>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</si>
  <si>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</si>
  <si>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</si>
  <si>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</si>
  <si>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</si>
  <si>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</si>
  <si>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</si>
  <si>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</si>
  <si>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</si>
  <si>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</si>
  <si>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</si>
  <si>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</si>
  <si>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</si>
  <si>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</si>
  <si>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</si>
  <si>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</si>
  <si>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</si>
  <si>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</si>
  <si>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</si>
  <si>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</si>
  <si>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</si>
  <si>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</si>
  <si>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</si>
  <si>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</si>
  <si>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</si>
  <si>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</si>
  <si>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</si>
  <si>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</si>
  <si>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</si>
  <si>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</si>
  <si>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</si>
  <si>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</si>
  <si>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</si>
  <si>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</si>
  <si>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</si>
  <si>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</si>
  <si>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</si>
  <si>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</si>
  <si>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</si>
  <si>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</si>
  <si>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</si>
  <si>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</si>
  <si>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</si>
  <si>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</si>
  <si>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</si>
  <si>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</si>
  <si>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</si>
  <si>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</si>
  <si>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</si>
  <si>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</si>
  <si>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</si>
  <si>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</si>
  <si>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</si>
  <si>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</si>
  <si>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</si>
  <si>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</si>
  <si>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</si>
  <si>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</si>
  <si>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</si>
  <si>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</si>
  <si>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</si>
  <si>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</si>
  <si>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</si>
  <si>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</si>
  <si>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</si>
  <si>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</si>
  <si>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</si>
  <si>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</si>
  <si>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</si>
  <si>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</si>
  <si>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</si>
  <si>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</si>
  <si>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</si>
  <si>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</si>
  <si>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</si>
  <si>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</si>
  <si>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</si>
  <si>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</si>
  <si>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</si>
  <si>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</si>
  <si>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</si>
  <si>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</si>
  <si>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</si>
  <si>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</si>
  <si>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</si>
  <si>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</si>
  <si>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</si>
  <si>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</si>
  <si>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</si>
  <si>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</si>
  <si>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</si>
  <si>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</si>
  <si>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</si>
  <si>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</si>
  <si>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</si>
  <si>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</si>
  <si>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</si>
  <si>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</si>
  <si>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</si>
  <si>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</si>
  <si>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</si>
  <si>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</si>
  <si>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</si>
  <si>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</si>
  <si>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</si>
  <si>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</si>
  <si>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</si>
  <si>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</si>
  <si>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</si>
  <si>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</si>
  <si>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</si>
  <si>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</si>
  <si>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</si>
  <si>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</si>
  <si>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</si>
  <si>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</si>
  <si>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</si>
  <si>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</si>
  <si>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</si>
  <si>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</si>
  <si>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</si>
  <si>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</si>
  <si>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</si>
  <si>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</si>
  <si>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</si>
  <si>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</si>
  <si>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</si>
  <si>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</si>
  <si>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</si>
  <si>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</si>
  <si>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</si>
  <si>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</si>
  <si>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</si>
  <si>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</si>
  <si>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</si>
  <si>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</si>
  <si>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</si>
  <si>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</si>
  <si>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</si>
  <si>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</si>
  <si>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</si>
  <si>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</si>
  <si>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</si>
  <si>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</si>
  <si>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</si>
  <si>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</si>
  <si>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</si>
  <si>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</si>
  <si>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</si>
  <si>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</si>
  <si>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</si>
  <si>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</si>
  <si>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</si>
  <si>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</si>
  <si>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</si>
  <si>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</si>
  <si>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</si>
  <si>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</si>
  <si>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</si>
  <si>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</si>
  <si>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</si>
  <si>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</si>
  <si>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</si>
  <si>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</si>
  <si>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</si>
  <si>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</si>
  <si>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</si>
  <si>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</si>
  <si>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</si>
  <si>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</si>
  <si>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</si>
  <si>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</si>
  <si>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</si>
  <si>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</si>
  <si>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</si>
  <si>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</si>
  <si>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</si>
  <si>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</si>
  <si>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</si>
  <si>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</si>
  <si>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</si>
  <si>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</si>
  <si>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</si>
  <si>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</si>
  <si>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</si>
  <si>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</si>
  <si>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</si>
  <si>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</si>
  <si>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</si>
  <si>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</si>
  <si>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</si>
  <si>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</si>
  <si>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</si>
  <si>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</si>
  <si>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</si>
  <si>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</si>
  <si>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</si>
  <si>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</si>
  <si>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</si>
  <si>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</si>
  <si>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</si>
  <si>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</si>
  <si>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</si>
  <si>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</si>
  <si>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</si>
  <si>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</si>
  <si>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</si>
  <si>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</si>
  <si>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</si>
  <si>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</si>
  <si>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</si>
  <si>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</si>
  <si>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</si>
  <si>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</si>
  <si>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</si>
  <si>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</si>
  <si>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</si>
  <si>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</si>
  <si>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</si>
  <si>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</si>
  <si>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</si>
  <si>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</si>
  <si>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</si>
  <si>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</si>
  <si>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</si>
  <si>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</si>
  <si>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</si>
  <si>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</si>
  <si>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</si>
  <si>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</si>
  <si>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</si>
  <si>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</si>
  <si>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</si>
  <si>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</si>
  <si>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</si>
  <si>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</si>
  <si>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</si>
  <si>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</si>
  <si>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</si>
  <si>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</si>
  <si>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</si>
  <si>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</si>
  <si>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</si>
  <si>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</si>
  <si>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</si>
  <si>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</si>
  <si>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</si>
  <si>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</si>
  <si>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</si>
  <si>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</si>
  <si>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</si>
  <si>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</si>
  <si>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</si>
  <si>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</si>
  <si>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</si>
  <si>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</si>
  <si>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</si>
  <si>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</si>
  <si>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</si>
  <si>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</si>
  <si>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</si>
  <si>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</si>
  <si>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</si>
  <si>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</si>
  <si>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</si>
  <si>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</si>
  <si>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</si>
  <si>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</si>
  <si>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</si>
  <si>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</si>
  <si>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</si>
  <si>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</si>
  <si>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</si>
  <si>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</si>
  <si>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</si>
  <si>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</si>
  <si>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</si>
  <si>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</si>
  <si>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</si>
  <si>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</si>
  <si>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</si>
  <si>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</si>
  <si>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</si>
  <si>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</si>
  <si>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</si>
  <si>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</si>
  <si>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</si>
  <si>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</si>
  <si>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</si>
  <si>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</si>
  <si>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</si>
  <si>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</si>
  <si>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</si>
  <si>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</si>
  <si>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</si>
  <si>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</si>
  <si>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</si>
  <si>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</si>
  <si>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</si>
  <si>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</si>
  <si>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</si>
  <si>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</si>
  <si>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</si>
  <si>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</si>
  <si>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</si>
  <si>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</si>
  <si>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</si>
  <si>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</si>
  <si>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</si>
  <si>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</si>
  <si>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</si>
  <si>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</si>
  <si>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</si>
  <si>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</si>
  <si>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</si>
  <si>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</si>
  <si>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</si>
  <si>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</si>
  <si>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</si>
  <si>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</si>
  <si>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</si>
  <si>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</si>
  <si>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</si>
  <si>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</si>
  <si>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</si>
  <si>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</si>
  <si>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</si>
  <si>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</si>
  <si>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</si>
  <si>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</si>
  <si>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</si>
  <si>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</si>
  <si>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</si>
  <si>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</si>
  <si>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</si>
  <si>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</si>
  <si>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</si>
  <si>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</si>
  <si>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</si>
  <si>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</si>
  <si>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</si>
  <si>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</si>
  <si>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</si>
  <si>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</si>
  <si>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</si>
  <si>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</si>
  <si>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</si>
  <si>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</si>
  <si>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</si>
  <si>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</si>
  <si>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</si>
  <si>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</si>
  <si>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</si>
  <si>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</si>
  <si>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</si>
  <si>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</si>
  <si>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</si>
  <si>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</si>
  <si>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</si>
  <si>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</si>
  <si>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</si>
  <si>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</si>
  <si>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</si>
  <si>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</si>
  <si>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</si>
  <si>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</si>
  <si>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</si>
  <si>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</si>
  <si>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</si>
  <si>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</si>
  <si>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</si>
  <si>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</si>
  <si>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</si>
  <si>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</si>
  <si>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</si>
  <si>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</si>
  <si>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</si>
  <si>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</si>
  <si>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</si>
  <si>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</si>
  <si>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</si>
  <si>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</si>
  <si>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</si>
  <si>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</si>
  <si>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</si>
  <si>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</si>
  <si>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</si>
  <si>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</si>
  <si>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</si>
  <si>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</si>
  <si>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</si>
  <si>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</si>
  <si>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</si>
  <si>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</si>
  <si>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</si>
  <si>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</si>
  <si>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</si>
  <si>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</si>
  <si>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</si>
  <si>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</si>
  <si>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</si>
  <si>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</si>
  <si>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</si>
  <si>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</si>
  <si>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</si>
  <si>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</si>
  <si>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</si>
  <si>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</si>
  <si>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</si>
  <si>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</si>
  <si>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</si>
  <si>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</si>
  <si>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</si>
  <si>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</si>
  <si>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</si>
  <si>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</si>
  <si>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</si>
  <si>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</si>
  <si>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</si>
  <si>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</si>
  <si>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</si>
  <si>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</si>
  <si>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</si>
  <si>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</si>
  <si>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</si>
  <si>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</si>
  <si>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</si>
  <si>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</si>
  <si>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</si>
  <si>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</si>
  <si>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</si>
  <si>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</si>
  <si>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</si>
  <si>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</si>
  <si>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</si>
  <si>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</si>
  <si>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</si>
  <si>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</si>
  <si>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</si>
  <si>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</si>
  <si>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</si>
  <si>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</si>
  <si>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</si>
  <si>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</si>
  <si>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</si>
  <si>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</si>
  <si>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</si>
  <si>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</si>
  <si>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</si>
  <si>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</si>
  <si>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</si>
  <si>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</si>
  <si>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</si>
  <si>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</si>
  <si>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</si>
  <si>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</si>
  <si>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</si>
  <si>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</si>
  <si>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</si>
  <si>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</si>
  <si>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</si>
  <si>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</si>
  <si>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</si>
  <si>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</si>
  <si>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</si>
  <si>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</si>
  <si>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</si>
  <si>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</si>
  <si>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</si>
  <si>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</si>
  <si>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</si>
  <si>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</si>
  <si>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</si>
  <si>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</si>
  <si>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</si>
  <si>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</si>
  <si>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</si>
  <si>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</si>
  <si>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</si>
  <si>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</si>
  <si>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</si>
  <si>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</si>
  <si>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</si>
  <si>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</si>
  <si>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</si>
  <si>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</si>
  <si>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</si>
  <si>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</si>
  <si>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</si>
  <si>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</si>
  <si>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</si>
  <si>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</si>
  <si>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</si>
  <si>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</si>
  <si>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</si>
  <si>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</si>
  <si>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</si>
  <si>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</si>
  <si>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</si>
  <si>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</si>
  <si>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</si>
  <si>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</si>
  <si>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</si>
  <si>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</si>
  <si>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</si>
  <si>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</si>
  <si>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</si>
  <si>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</si>
  <si>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</si>
  <si>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</si>
  <si>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</si>
  <si>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</si>
  <si>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</si>
  <si>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</si>
  <si>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</si>
  <si>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</si>
  <si>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</si>
  <si>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</si>
  <si>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</si>
  <si>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</si>
  <si>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</si>
  <si>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</si>
  <si>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</si>
  <si>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</si>
  <si>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</si>
  <si>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</si>
  <si>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</si>
  <si>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</si>
  <si>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</si>
  <si>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</si>
  <si>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</si>
  <si>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</si>
  <si>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</si>
  <si>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</si>
  <si>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</si>
  <si>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</si>
  <si>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</si>
  <si>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</si>
  <si>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</si>
  <si>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</si>
  <si>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</si>
  <si>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</si>
  <si>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</si>
  <si>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</si>
  <si>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</si>
  <si>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</si>
  <si>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</si>
  <si>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</si>
  <si>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</si>
  <si>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</si>
  <si>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</si>
  <si>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</si>
  <si>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</si>
  <si>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</si>
  <si>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</si>
  <si>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</si>
  <si>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</si>
  <si>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</si>
  <si>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</si>
  <si>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</si>
  <si>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</si>
  <si>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</si>
  <si>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</si>
  <si>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</si>
  <si>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</si>
  <si>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</si>
  <si>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</si>
  <si>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</si>
  <si>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</si>
  <si>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</si>
  <si>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</si>
  <si>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</si>
  <si>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</si>
  <si>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</si>
  <si>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</si>
  <si>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</si>
  <si>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</si>
  <si>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</si>
  <si>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</si>
  <si>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</si>
  <si>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</si>
  <si>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</si>
  <si>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</si>
  <si>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</si>
  <si>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</si>
  <si>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</si>
  <si>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</si>
  <si>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</si>
  <si>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</si>
  <si>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</si>
  <si>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</si>
  <si>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</si>
  <si>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</si>
  <si>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</si>
  <si>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</si>
  <si>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</si>
  <si>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</si>
  <si>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</si>
  <si>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</si>
  <si>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</si>
  <si>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</si>
  <si>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</si>
  <si>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</si>
  <si>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</si>
  <si>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</si>
  <si>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</si>
  <si>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</si>
  <si>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</si>
  <si>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</si>
  <si>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</si>
  <si>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</si>
  <si>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</si>
  <si>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</si>
  <si>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</si>
  <si>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</si>
  <si>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</si>
  <si>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</si>
  <si>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</si>
  <si>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</si>
  <si>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</si>
  <si>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</si>
  <si>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</si>
  <si>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</si>
  <si>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</si>
  <si>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</si>
  <si>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</si>
  <si>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</si>
  <si>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</si>
  <si>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</si>
  <si>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</si>
  <si>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</si>
  <si>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</si>
  <si>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</si>
  <si>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</si>
  <si>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</si>
  <si>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</si>
  <si>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</si>
  <si>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</si>
  <si>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</si>
  <si>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</si>
  <si>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</si>
  <si>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</si>
  <si>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</si>
  <si>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</si>
  <si>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</si>
  <si>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</si>
  <si>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</si>
  <si>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</si>
  <si>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</si>
  <si>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</si>
  <si>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</si>
  <si>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</si>
  <si>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</si>
  <si>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</si>
  <si>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</si>
  <si>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</si>
  <si>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</si>
  <si>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</si>
  <si>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</si>
  <si>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</si>
  <si>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</si>
  <si>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</si>
  <si>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</si>
  <si>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</si>
  <si>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</si>
  <si>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</si>
  <si>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</si>
  <si>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</si>
  <si>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</si>
  <si>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</si>
  <si>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</si>
  <si>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</si>
  <si>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</si>
  <si>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</si>
  <si>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</si>
  <si>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</si>
  <si>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</si>
  <si>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</si>
  <si>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</si>
  <si>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</si>
  <si>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</si>
  <si>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</si>
  <si>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</si>
  <si>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</si>
  <si>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</si>
  <si>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</si>
  <si>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</si>
  <si>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</si>
  <si>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</si>
  <si>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</si>
  <si>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</si>
  <si>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</si>
  <si>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</si>
  <si>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</si>
  <si>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</si>
  <si>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</si>
  <si>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</si>
  <si>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</si>
  <si>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</si>
  <si>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</si>
  <si>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</si>
  <si>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</si>
  <si>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</si>
  <si>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</si>
  <si>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</si>
  <si>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</si>
  <si>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</si>
  <si>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</si>
  <si>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</si>
  <si>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</si>
  <si>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</si>
  <si>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</si>
  <si>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</si>
  <si>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</si>
  <si>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</si>
  <si>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</si>
  <si>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</si>
  <si>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</si>
  <si>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</si>
  <si>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</si>
  <si>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</si>
  <si>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</si>
  <si>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</si>
  <si>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</si>
  <si>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</si>
  <si>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</si>
  <si>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</si>
  <si>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</si>
  <si>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</si>
  <si>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</si>
  <si>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</si>
  <si>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</si>
  <si>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</si>
  <si>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</si>
  <si>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</si>
  <si>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</si>
  <si>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</si>
  <si>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</si>
  <si>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</si>
  <si>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</si>
  <si>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</si>
  <si>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</si>
  <si>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</si>
  <si>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</si>
  <si>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</si>
  <si>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</si>
  <si>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</si>
  <si>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</si>
  <si>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</si>
  <si>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</si>
  <si>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</si>
  <si>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</si>
  <si>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</si>
  <si>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</si>
  <si>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</si>
  <si>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</si>
  <si>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</si>
  <si>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</si>
  <si>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</si>
  <si>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</si>
  <si>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</si>
  <si>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</si>
  <si>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</si>
  <si>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</si>
  <si>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</si>
  <si>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</si>
  <si>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</si>
  <si>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</si>
  <si>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</si>
  <si>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</si>
  <si>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</si>
  <si>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</si>
  <si>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</si>
  <si>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</si>
  <si>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</si>
  <si>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</si>
  <si>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</si>
  <si>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</si>
  <si>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</si>
  <si>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</si>
  <si>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</si>
  <si>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</si>
  <si>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</si>
  <si>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</si>
  <si>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</si>
  <si>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</si>
  <si>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</si>
  <si>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</si>
  <si>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</si>
  <si>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</si>
  <si>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</si>
  <si>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</si>
  <si>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</si>
  <si>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</si>
  <si>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</si>
  <si>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</si>
  <si>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</si>
  <si>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</si>
  <si>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</si>
  <si>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</si>
  <si>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</si>
  <si>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</si>
  <si>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</si>
  <si>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</si>
  <si>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</si>
  <si>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</si>
  <si>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</si>
  <si>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</si>
  <si>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</si>
  <si>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</si>
  <si>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</si>
  <si>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</si>
  <si>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</si>
  <si>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</si>
  <si>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</si>
  <si>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</si>
  <si>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</si>
  <si>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</si>
  <si>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</si>
  <si>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</si>
  <si>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</si>
  <si>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</si>
  <si>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</si>
  <si>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</si>
  <si>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</si>
  <si>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</si>
  <si>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</si>
  <si>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</si>
  <si>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</si>
  <si>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</si>
  <si>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</si>
  <si>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</si>
  <si>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</si>
  <si>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</si>
  <si>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</si>
  <si>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</si>
  <si>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</si>
  <si>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</si>
  <si>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</si>
  <si>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</si>
  <si>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</si>
  <si>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</si>
  <si>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</si>
  <si>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</si>
  <si>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</si>
  <si>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</si>
  <si>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</si>
  <si>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</si>
  <si>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</si>
  <si>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</si>
  <si>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</si>
  <si>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</si>
  <si>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</si>
  <si>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</si>
  <si>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</si>
  <si>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</si>
  <si>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</si>
  <si>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</si>
  <si>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</si>
  <si>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</si>
  <si>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</si>
  <si>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</si>
  <si>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</si>
  <si>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</si>
  <si>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</si>
  <si>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</si>
  <si>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</si>
  <si>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</si>
  <si>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</si>
  <si>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</si>
  <si>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</si>
  <si>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</si>
  <si>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</si>
  <si>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</si>
  <si>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</si>
  <si>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</si>
  <si>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</si>
  <si>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</si>
  <si>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</si>
  <si>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</si>
  <si>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</si>
  <si>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</si>
  <si>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</si>
  <si>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</si>
  <si>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</si>
  <si>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</si>
  <si>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</si>
  <si>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</si>
  <si>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</si>
  <si>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</si>
  <si>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</si>
  <si>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</si>
  <si>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</si>
  <si>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</si>
  <si>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</si>
  <si>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</si>
  <si>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</si>
  <si>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</si>
  <si>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</si>
  <si>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</si>
  <si>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</si>
  <si>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</si>
  <si>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</si>
  <si>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</si>
  <si>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</si>
  <si>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</si>
  <si>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</si>
  <si>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</si>
  <si>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</si>
  <si>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</si>
  <si>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</si>
  <si>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</si>
  <si>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</si>
  <si>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</si>
  <si>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</si>
  <si>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</si>
  <si>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</si>
  <si>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</si>
  <si>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</si>
  <si>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</si>
  <si>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</si>
  <si>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</si>
  <si>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</si>
  <si>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</si>
  <si>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</si>
  <si>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</si>
  <si>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</si>
  <si>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</si>
  <si>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</si>
  <si>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</si>
  <si>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</si>
  <si>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</si>
  <si>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</si>
  <si>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</si>
  <si>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</si>
  <si>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</si>
  <si>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</si>
  <si>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</si>
  <si>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</si>
  <si>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</si>
  <si>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</si>
  <si>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</si>
  <si>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</si>
  <si>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</si>
  <si>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</si>
  <si>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</si>
  <si>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</si>
  <si>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</si>
  <si>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</si>
  <si>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</si>
  <si>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</si>
  <si>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</si>
  <si>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</si>
  <si>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</si>
  <si>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</si>
  <si>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</si>
  <si>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</si>
  <si>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</si>
  <si>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</si>
  <si>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</si>
  <si>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</si>
  <si>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</si>
  <si>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</si>
  <si>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</si>
  <si>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</si>
  <si>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</si>
  <si>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</si>
  <si>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</si>
  <si>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</si>
  <si>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</si>
  <si>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</si>
  <si>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</si>
  <si>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</si>
  <si>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</si>
  <si>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</si>
  <si>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</si>
  <si>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</si>
  <si>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</si>
  <si>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</si>
  <si>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</si>
  <si>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</si>
  <si>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</si>
  <si>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</si>
  <si>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</si>
  <si>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</si>
  <si>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</si>
  <si>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</si>
  <si>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</si>
  <si>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</si>
  <si>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</si>
  <si>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</si>
  <si>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</si>
  <si>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</si>
  <si>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</si>
  <si>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</si>
  <si>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</si>
  <si>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</si>
  <si>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</si>
  <si>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</si>
  <si>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</si>
  <si>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</si>
  <si>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</si>
  <si>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</si>
  <si>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</si>
  <si>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</si>
  <si>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</si>
  <si>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</si>
  <si>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</si>
  <si>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</si>
  <si>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</si>
  <si>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</si>
  <si>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</si>
  <si>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</si>
  <si>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</si>
  <si>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</si>
  <si>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</si>
  <si>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</si>
  <si>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</si>
  <si>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</si>
  <si>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</si>
  <si>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</si>
  <si>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</si>
  <si>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</si>
  <si>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</si>
  <si>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</si>
  <si>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</si>
  <si>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</si>
  <si>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</si>
  <si>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</si>
  <si>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</si>
  <si>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</si>
  <si>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</si>
  <si>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</si>
  <si>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</si>
  <si>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</si>
  <si>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</si>
  <si>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</si>
  <si>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</si>
  <si>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</si>
  <si>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</si>
  <si>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</si>
  <si>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</si>
  <si>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</si>
  <si>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</si>
  <si>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</si>
  <si>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</si>
  <si>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</si>
  <si>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</si>
  <si>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</si>
  <si>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</si>
  <si>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</si>
  <si>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</si>
  <si>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</si>
  <si>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</si>
  <si>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</si>
  <si>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</si>
  <si>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</si>
  <si>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</si>
  <si>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</si>
  <si>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</si>
  <si>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</si>
  <si>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</si>
  <si>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</si>
  <si>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</si>
  <si>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</si>
  <si>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</si>
  <si>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</si>
  <si>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</si>
  <si>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</si>
  <si>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</si>
  <si>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</si>
  <si>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</si>
  <si>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</si>
  <si>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</si>
  <si>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</si>
  <si>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</si>
  <si>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</si>
  <si>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</si>
  <si>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</si>
  <si>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</si>
  <si>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</si>
  <si>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</si>
  <si>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</si>
  <si>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</si>
  <si>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</si>
  <si>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</si>
  <si>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</si>
  <si>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</si>
  <si>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</si>
  <si>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</si>
  <si>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</si>
  <si>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</si>
  <si>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</si>
  <si>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</si>
  <si>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</si>
  <si>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</si>
  <si>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</si>
  <si>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</si>
  <si>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</si>
  <si>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</si>
  <si>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</si>
  <si>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</si>
  <si>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</si>
  <si>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</si>
  <si>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</si>
  <si>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</si>
  <si>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</si>
  <si>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</si>
  <si>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</si>
  <si>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</si>
  <si>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</si>
  <si>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</si>
  <si>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</si>
  <si>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</si>
  <si>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</si>
  <si>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</si>
  <si>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</si>
  <si>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</si>
  <si>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</si>
  <si>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</si>
  <si>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</si>
  <si>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</si>
  <si>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</si>
  <si>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</si>
  <si>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</si>
  <si>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</si>
  <si>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</si>
  <si>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</si>
  <si>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</si>
  <si>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</si>
  <si>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</si>
  <si>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</si>
  <si>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</si>
  <si>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</si>
  <si>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</si>
  <si>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</si>
  <si>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</si>
  <si>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</si>
  <si>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</si>
  <si>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</si>
  <si>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</si>
  <si>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</si>
  <si>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</si>
  <si>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</si>
  <si>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</si>
  <si>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</si>
  <si>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</si>
  <si>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</si>
  <si>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</si>
  <si>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</si>
  <si>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</si>
  <si>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</si>
  <si>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</si>
  <si>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</si>
  <si>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</si>
  <si>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</si>
  <si>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</si>
  <si>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</si>
  <si>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</si>
  <si>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</si>
  <si>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</si>
  <si>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</si>
  <si>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</si>
  <si>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</si>
  <si>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</si>
  <si>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</si>
  <si>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</si>
  <si>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</si>
  <si>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</si>
  <si>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</si>
  <si>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</si>
  <si>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</si>
  <si>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</si>
  <si>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</si>
  <si>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</si>
  <si>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</si>
  <si>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</si>
  <si>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</si>
  <si>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</si>
  <si>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</si>
  <si>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</si>
  <si>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</si>
  <si>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</si>
  <si>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</si>
  <si>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</si>
  <si>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</si>
  <si>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</si>
  <si>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</si>
  <si>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</si>
  <si>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</si>
  <si>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</si>
  <si>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</si>
  <si>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</si>
  <si>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</si>
  <si>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</si>
  <si>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</si>
  <si>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</si>
  <si>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</si>
  <si>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</si>
  <si>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</si>
  <si>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</si>
  <si>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</si>
  <si>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</si>
  <si>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</si>
  <si>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</si>
  <si>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</si>
  <si>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</si>
  <si>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</si>
  <si>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</si>
  <si>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</si>
  <si>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</si>
  <si>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</si>
  <si>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</si>
  <si>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</si>
  <si>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</si>
  <si>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</si>
  <si>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</si>
  <si>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</si>
  <si>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</si>
  <si>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</si>
  <si>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</si>
  <si>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</si>
  <si>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</si>
  <si>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</si>
  <si>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</si>
  <si>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</si>
  <si>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</si>
  <si>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</si>
  <si>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</si>
  <si>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</si>
  <si>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</si>
  <si>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</si>
  <si>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</si>
  <si>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</si>
  <si>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</si>
  <si>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</si>
  <si>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</si>
  <si>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</si>
  <si>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</si>
  <si>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</si>
  <si>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</si>
  <si>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</si>
  <si>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</si>
  <si>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</si>
  <si>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</si>
  <si>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</si>
  <si>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</si>
  <si>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</si>
  <si>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</si>
  <si>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</si>
  <si>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</si>
  <si>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</si>
  <si>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</si>
  <si>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</si>
  <si>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</si>
  <si>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</si>
  <si>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</si>
  <si>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</si>
  <si>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</si>
  <si>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</si>
  <si>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</si>
  <si>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</si>
  <si>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</si>
  <si>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</si>
  <si>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</si>
  <si>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</si>
  <si>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</si>
  <si>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</si>
  <si>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</si>
  <si>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</si>
  <si>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</si>
  <si>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</si>
  <si>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</si>
  <si>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</si>
  <si>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</si>
  <si>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</si>
  <si>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</si>
  <si>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</si>
  <si>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</si>
  <si>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</si>
  <si>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</si>
  <si>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</si>
  <si>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</si>
  <si>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</si>
  <si>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</si>
  <si>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</si>
  <si>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</si>
  <si>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</si>
  <si>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</si>
  <si>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</si>
  <si>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</si>
  <si>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</si>
  <si>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</si>
  <si>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</si>
  <si>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</si>
  <si>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</si>
  <si>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</si>
  <si>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</si>
  <si>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</si>
  <si>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</si>
  <si>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</si>
  <si>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</si>
  <si>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</si>
  <si>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</si>
  <si>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</si>
  <si>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</si>
  <si>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</si>
  <si>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</si>
  <si>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</si>
  <si>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</si>
  <si>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</si>
  <si>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</si>
  <si>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</si>
  <si>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</si>
  <si>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</si>
  <si>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</si>
  <si>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</si>
  <si>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</si>
  <si>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</si>
  <si>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</si>
  <si>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</si>
  <si>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</si>
  <si>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</si>
  <si>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</si>
  <si>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</si>
  <si>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</si>
  <si>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</si>
  <si>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</si>
  <si>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</si>
  <si>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</si>
  <si>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</si>
  <si>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</si>
  <si>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</si>
  <si>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</si>
  <si>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</si>
  <si>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</si>
  <si>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</si>
  <si>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</si>
  <si>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</si>
  <si>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</si>
  <si>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</si>
  <si>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</si>
  <si>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</si>
  <si>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</si>
  <si>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</si>
  <si>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</si>
  <si>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</si>
  <si>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</si>
  <si>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</si>
  <si>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</si>
  <si>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</si>
  <si>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</si>
  <si>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</si>
  <si>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</si>
  <si>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</si>
  <si>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</si>
  <si>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</si>
  <si>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</si>
  <si>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</si>
  <si>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</si>
  <si>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</si>
  <si>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</si>
  <si>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</si>
  <si>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</si>
  <si>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</si>
  <si>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</si>
  <si>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</si>
  <si>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</si>
  <si>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</si>
  <si>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</si>
  <si>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</si>
  <si>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</si>
  <si>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</si>
  <si>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</si>
  <si>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</si>
  <si>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</si>
  <si>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</si>
  <si>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</si>
  <si>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</si>
  <si>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</si>
  <si>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</si>
  <si>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</si>
  <si>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</si>
  <si>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</si>
  <si>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</si>
  <si>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</si>
  <si>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</si>
  <si>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</si>
  <si>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</si>
  <si>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</si>
  <si>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</si>
  <si>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</si>
  <si>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</si>
  <si>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</si>
  <si>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</si>
  <si>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</si>
  <si>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</si>
  <si>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</si>
  <si>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</si>
  <si>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</si>
  <si>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</si>
  <si>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</si>
  <si>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</si>
  <si>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</si>
  <si>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</si>
  <si>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</si>
  <si>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</si>
  <si>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</si>
  <si>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</si>
  <si>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</si>
  <si>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</si>
  <si>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</si>
  <si>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</si>
  <si>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</si>
  <si>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</si>
  <si>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</si>
  <si>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</si>
  <si>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</si>
  <si>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</si>
  <si>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</si>
  <si>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</si>
  <si>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</si>
  <si>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</si>
  <si>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</si>
  <si>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</si>
  <si>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</si>
  <si>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</si>
  <si>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</si>
  <si>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</si>
  <si>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</si>
  <si>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</si>
  <si>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</si>
  <si>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</si>
  <si>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</si>
  <si>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</si>
  <si>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</si>
  <si>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</si>
  <si>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</si>
  <si>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</si>
  <si>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</si>
  <si>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</si>
  <si>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</si>
  <si>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</si>
  <si>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</si>
  <si>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</si>
  <si>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</si>
  <si>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</si>
  <si>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</si>
  <si>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</si>
  <si>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</si>
  <si>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</si>
  <si>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</si>
  <si>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</si>
  <si>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</si>
  <si>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</si>
  <si>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</si>
  <si>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</si>
  <si>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</si>
  <si>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</si>
  <si>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</si>
  <si>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</si>
  <si>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</si>
  <si>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</si>
  <si>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</si>
  <si>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</si>
  <si>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</si>
  <si>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</si>
  <si>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</si>
  <si>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</si>
  <si>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</si>
  <si>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</si>
  <si>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</si>
  <si>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</si>
  <si>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</si>
  <si>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</si>
  <si>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</si>
  <si>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</si>
  <si>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</si>
  <si>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</si>
  <si>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</si>
  <si>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</si>
  <si>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</si>
  <si>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</si>
  <si>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</si>
  <si>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</si>
  <si>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</si>
  <si>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</si>
  <si>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</si>
  <si>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</si>
  <si>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</si>
  <si>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</si>
  <si>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</si>
  <si>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</si>
  <si>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</si>
  <si>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</si>
  <si>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</si>
  <si>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</si>
  <si>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</si>
  <si>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</si>
  <si>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</si>
  <si>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</si>
  <si>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</si>
  <si>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</si>
  <si>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</si>
  <si>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</si>
  <si>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</si>
  <si>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</si>
  <si>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</si>
  <si>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</si>
  <si>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</si>
  <si>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</si>
  <si>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</si>
  <si>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</si>
  <si>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</si>
  <si>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</si>
  <si>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</si>
  <si>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</si>
  <si>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</si>
  <si>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</si>
  <si>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</si>
  <si>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</si>
  <si>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</si>
  <si>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</si>
  <si>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</si>
  <si>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</si>
  <si>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</si>
  <si>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</si>
  <si>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</si>
  <si>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</si>
  <si>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</si>
  <si>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</si>
  <si>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</si>
  <si>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</si>
  <si>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</si>
  <si>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</si>
  <si>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</si>
  <si>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</si>
  <si>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</si>
  <si>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</si>
  <si>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</si>
  <si>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</si>
  <si>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</si>
  <si>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</si>
  <si>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</si>
  <si>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</si>
  <si>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</si>
  <si>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</si>
  <si>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</si>
  <si>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</si>
  <si>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</si>
  <si>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</si>
  <si>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</si>
  <si>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</si>
  <si>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</si>
  <si>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</si>
  <si>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</si>
  <si>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</si>
  <si>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</si>
  <si>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</si>
  <si>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</si>
  <si>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</si>
  <si>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</si>
  <si>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</si>
  <si>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</si>
  <si>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</si>
  <si>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</si>
  <si>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</si>
  <si>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</si>
  <si>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</si>
  <si>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</si>
  <si>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</si>
  <si>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</si>
  <si>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</si>
  <si>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</si>
  <si>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</si>
  <si>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</si>
  <si>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</si>
  <si>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</si>
  <si>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</si>
  <si>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</si>
  <si>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</si>
  <si>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</si>
  <si>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</si>
  <si>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</si>
  <si>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</si>
  <si>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</si>
  <si>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</si>
  <si>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</si>
  <si>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</si>
  <si>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</si>
  <si>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</si>
  <si>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</si>
  <si>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</si>
  <si>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</si>
  <si>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</si>
  <si>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</si>
  <si>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</si>
  <si>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</si>
  <si>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</si>
  <si>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</si>
  <si>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</si>
  <si>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</si>
  <si>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</si>
  <si>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</si>
  <si>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</si>
  <si>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</si>
  <si>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</si>
  <si>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</si>
  <si>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</si>
  <si>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</si>
  <si>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</si>
  <si>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</si>
  <si>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</si>
  <si>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</si>
  <si>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</si>
  <si>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</si>
  <si>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</si>
  <si>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</si>
  <si>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</si>
  <si>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</si>
  <si>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</si>
  <si>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</si>
  <si>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</si>
  <si>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</si>
  <si>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</si>
  <si>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</si>
  <si>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</si>
  <si>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</si>
  <si>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</si>
  <si>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</si>
  <si>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</si>
  <si>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</si>
  <si>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</si>
  <si>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</si>
  <si>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</si>
  <si>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</si>
  <si>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</si>
  <si>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</si>
  <si>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</si>
  <si>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</si>
  <si>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</si>
  <si>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</si>
  <si>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</si>
  <si>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</si>
  <si>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</si>
  <si>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</si>
  <si>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</si>
  <si>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</si>
  <si>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</si>
  <si>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</si>
  <si>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</si>
  <si>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</si>
  <si>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</si>
  <si>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</si>
  <si>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</si>
  <si>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</si>
  <si>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</si>
  <si>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</si>
  <si>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</si>
  <si>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</si>
  <si>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</si>
  <si>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</si>
  <si>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</si>
  <si>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</si>
  <si>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</si>
  <si>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</si>
  <si>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</si>
  <si>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</si>
  <si>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</si>
  <si>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</si>
  <si>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</si>
  <si>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</si>
  <si>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</si>
  <si>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</si>
  <si>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</si>
  <si>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</si>
  <si>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</si>
  <si>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</si>
  <si>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</si>
  <si>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</si>
  <si>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</si>
  <si>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</si>
  <si>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</si>
  <si>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</si>
  <si>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</si>
  <si>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</si>
  <si>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</si>
  <si>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</si>
  <si>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</si>
  <si>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</si>
  <si>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</si>
  <si>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</si>
  <si>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</si>
  <si>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</si>
  <si>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</si>
  <si>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</si>
  <si>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</si>
  <si>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</si>
  <si>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</si>
  <si>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</si>
  <si>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</si>
  <si>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</si>
  <si>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</si>
  <si>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</si>
  <si>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</si>
  <si>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</si>
  <si>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</si>
  <si>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</si>
  <si>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</si>
  <si>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</si>
  <si>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</si>
  <si>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</si>
  <si>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</si>
  <si>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</si>
  <si>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</si>
  <si>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</si>
  <si>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</si>
  <si>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</si>
  <si>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</si>
  <si>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</si>
  <si>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</si>
  <si>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</si>
  <si>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</si>
  <si>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</si>
  <si>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</si>
  <si>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</si>
  <si>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</si>
  <si>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</si>
  <si>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</si>
  <si>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</si>
  <si>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</si>
  <si>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</si>
  <si>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</si>
  <si>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</si>
  <si>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</si>
  <si>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</si>
  <si>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</si>
  <si>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</si>
  <si>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</si>
  <si>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</si>
  <si>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</si>
  <si>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</si>
  <si>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</si>
  <si>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</si>
  <si>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</si>
  <si>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</si>
  <si>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</si>
  <si>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</si>
  <si>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</si>
  <si>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</si>
  <si>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</si>
  <si>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</si>
  <si>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</si>
  <si>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</si>
  <si>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</si>
  <si>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</si>
  <si>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</si>
  <si>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</si>
  <si>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</si>
  <si>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</si>
  <si>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</si>
  <si>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</si>
  <si>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</si>
  <si>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</si>
  <si>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</si>
  <si>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</si>
  <si>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</si>
  <si>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</si>
  <si>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</si>
  <si>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</si>
  <si>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</si>
  <si>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</si>
  <si>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</si>
  <si>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</si>
  <si>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</si>
  <si>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</si>
  <si>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</si>
  <si>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</si>
  <si>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</si>
  <si>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</si>
  <si>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</si>
  <si>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</si>
  <si>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</si>
  <si>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</si>
  <si>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</si>
  <si>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</si>
  <si>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</si>
  <si>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</si>
  <si>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</si>
  <si>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</si>
  <si>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</si>
  <si>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</si>
  <si>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</si>
  <si>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</si>
  <si>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</si>
  <si>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</si>
  <si>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</si>
  <si>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</si>
  <si>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</si>
  <si>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</si>
  <si>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</si>
  <si>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</si>
  <si>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</si>
  <si>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</si>
  <si>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</si>
  <si>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</si>
  <si>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</si>
  <si>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</si>
  <si>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</si>
  <si>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</si>
  <si>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</si>
  <si>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</si>
  <si>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</si>
  <si>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</si>
  <si>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</si>
  <si>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</si>
  <si>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</si>
  <si>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</si>
  <si>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</si>
  <si>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</si>
  <si>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</si>
  <si>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</si>
  <si>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</si>
  <si>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</si>
  <si>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</si>
  <si>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</si>
  <si>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</si>
  <si>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</si>
  <si>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</si>
  <si>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</si>
  <si>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</si>
  <si>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</si>
  <si>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</si>
  <si>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</si>
  <si>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</si>
  <si>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</si>
  <si>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</si>
  <si>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</si>
  <si>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</si>
  <si>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</si>
  <si>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</si>
  <si>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</si>
  <si>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</si>
  <si>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</si>
  <si>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</si>
  <si>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</si>
  <si>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</si>
  <si>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</si>
  <si>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</si>
  <si>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</si>
  <si>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</si>
  <si>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</si>
  <si>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</si>
  <si>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</si>
  <si>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</si>
  <si>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</si>
  <si>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</si>
  <si>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</si>
  <si>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</si>
  <si>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</si>
  <si>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</si>
  <si>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</si>
  <si>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</si>
  <si>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</si>
  <si>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</si>
  <si>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</si>
  <si>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</si>
  <si>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</si>
  <si>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</si>
  <si>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</si>
  <si>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</si>
  <si>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</si>
  <si>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</si>
  <si>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</si>
  <si>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</si>
  <si>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</si>
  <si>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</si>
  <si>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</si>
  <si>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</si>
  <si>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</si>
  <si>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</si>
  <si>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</si>
  <si>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</si>
  <si>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</si>
  <si>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</si>
  <si>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</si>
  <si>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</si>
  <si>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</si>
  <si>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</si>
  <si>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</si>
  <si>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</si>
  <si>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</si>
  <si>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</si>
  <si>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</si>
  <si>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</si>
  <si>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</si>
  <si>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</si>
  <si>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</si>
  <si>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</si>
  <si>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</si>
  <si>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</si>
  <si>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</si>
  <si>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</si>
  <si>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</si>
  <si>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</si>
  <si>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</si>
  <si>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</si>
  <si>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</si>
  <si>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</si>
  <si>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</si>
  <si>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</si>
  <si>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</si>
  <si>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</si>
  <si>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</si>
  <si>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</si>
  <si>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</si>
  <si>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</si>
  <si>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</si>
  <si>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</si>
  <si>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</si>
  <si>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</si>
  <si>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</si>
  <si>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</si>
  <si>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</si>
  <si>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</si>
  <si>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</si>
  <si>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</si>
  <si>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</si>
  <si>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</si>
  <si>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</si>
  <si>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</si>
  <si>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</si>
  <si>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</si>
  <si>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</si>
  <si>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</si>
  <si>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</si>
  <si>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</si>
  <si>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</si>
  <si>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</si>
  <si>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</si>
  <si>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</si>
  <si>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</si>
  <si>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</si>
  <si>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</si>
  <si>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</si>
  <si>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</si>
  <si>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</si>
  <si>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</si>
  <si>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</si>
  <si>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</si>
  <si>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</si>
  <si>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</si>
  <si>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</si>
  <si>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</si>
  <si>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</si>
  <si>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</si>
  <si>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</si>
  <si>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</si>
  <si>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</si>
  <si>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</si>
  <si>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</si>
  <si>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</si>
  <si>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</si>
  <si>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</si>
  <si>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</si>
  <si>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</si>
  <si>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</si>
  <si>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</si>
  <si>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</si>
  <si>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</si>
  <si>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</si>
  <si>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</si>
  <si>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</si>
  <si>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</si>
  <si>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</si>
  <si>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</si>
  <si>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</si>
  <si>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</si>
  <si>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</si>
  <si>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</si>
  <si>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</si>
  <si>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</si>
  <si>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</si>
  <si>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</si>
  <si>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</si>
  <si>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</si>
  <si>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</si>
  <si>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</si>
  <si>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</si>
  <si>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</si>
  <si>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</si>
  <si>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</si>
  <si>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</si>
  <si>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</si>
  <si>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</si>
  <si>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</si>
  <si>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</si>
  <si>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</si>
  <si>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</si>
  <si>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</si>
  <si>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</si>
  <si>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</si>
  <si>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</si>
  <si>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</si>
  <si>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</si>
  <si>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</si>
  <si>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</si>
  <si>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</si>
  <si>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</si>
  <si>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</si>
  <si>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</si>
  <si>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</si>
  <si>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</si>
  <si>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</si>
  <si>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</si>
  <si>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</si>
  <si>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</si>
  <si>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</si>
  <si>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</si>
  <si>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</si>
  <si>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</si>
  <si>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</si>
  <si>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</si>
  <si>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</si>
  <si>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</si>
  <si>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</si>
  <si>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</si>
  <si>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</si>
  <si>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</si>
  <si>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</si>
  <si>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</si>
  <si>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</si>
  <si>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</si>
  <si>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</si>
  <si>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</si>
  <si>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</si>
  <si>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</si>
  <si>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</si>
  <si>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</si>
  <si>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</si>
  <si>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</si>
  <si>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</si>
  <si>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</si>
  <si>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</si>
  <si>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</si>
  <si>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</si>
  <si>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</si>
  <si>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</si>
  <si>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</si>
  <si>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</si>
  <si>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</si>
  <si>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</si>
  <si>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</si>
  <si>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</si>
  <si>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</si>
  <si>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</si>
  <si>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</si>
  <si>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</si>
  <si>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</si>
  <si>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</si>
  <si>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</si>
  <si>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</si>
  <si>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</si>
  <si>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</si>
  <si>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</si>
  <si>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</si>
  <si>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</si>
  <si>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</si>
  <si>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</si>
  <si>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</si>
  <si>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</si>
  <si>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</si>
  <si>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</si>
  <si>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</si>
  <si>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</si>
  <si>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</si>
  <si>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</si>
  <si>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</si>
  <si>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</si>
  <si>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</si>
  <si>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</si>
  <si>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</si>
  <si>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</si>
  <si>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</si>
  <si>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</si>
  <si>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</si>
  <si>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</si>
  <si>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</si>
  <si>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</si>
  <si>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</si>
  <si>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</si>
  <si>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</si>
  <si>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</si>
  <si>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</si>
  <si>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</si>
  <si>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</si>
  <si>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</si>
  <si>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</si>
  <si>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</si>
  <si>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</si>
  <si>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</si>
  <si>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</si>
  <si>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</si>
  <si>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</si>
  <si>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</si>
  <si>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</si>
  <si>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</si>
  <si>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</si>
  <si>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</si>
  <si>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</si>
  <si>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</si>
  <si>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</si>
  <si>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</si>
  <si>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</si>
  <si>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</si>
  <si>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</si>
  <si>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</si>
  <si>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</si>
  <si>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</si>
  <si>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</si>
  <si>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</si>
  <si>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</si>
  <si>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</si>
  <si>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</si>
  <si>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</si>
  <si>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</si>
  <si>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</si>
  <si>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</si>
  <si>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</si>
  <si>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</si>
  <si>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</si>
  <si>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</si>
  <si>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</si>
  <si>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</si>
  <si>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</si>
  <si>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</si>
  <si>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</si>
  <si>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</si>
  <si>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</si>
  <si>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</si>
  <si>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</si>
  <si>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</si>
  <si>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</si>
  <si>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</si>
  <si>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</si>
  <si>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</si>
  <si>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</si>
  <si>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</si>
  <si>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</si>
  <si>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</si>
  <si>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</si>
  <si>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</si>
  <si>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</si>
  <si>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</si>
  <si>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</si>
  <si>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</si>
  <si>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</si>
  <si>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</si>
  <si>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</si>
  <si>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</si>
  <si>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</si>
  <si>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</si>
  <si>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</si>
  <si>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</si>
  <si>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</si>
  <si>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</si>
  <si>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</si>
  <si>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</si>
  <si>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</si>
  <si>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</si>
  <si>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</si>
  <si>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</si>
  <si>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</si>
  <si>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</si>
  <si>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</si>
  <si>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</si>
  <si>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</si>
  <si>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</si>
  <si>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</si>
  <si>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</si>
  <si>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</si>
  <si>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</si>
  <si>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</si>
  <si>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</si>
  <si>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</si>
  <si>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</si>
  <si>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</si>
  <si>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</si>
  <si>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</si>
  <si>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</si>
  <si>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</si>
  <si>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</si>
  <si>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</si>
  <si>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</si>
  <si>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</si>
  <si>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</si>
  <si>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</si>
  <si>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</si>
  <si>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</si>
  <si>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</si>
  <si>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</si>
  <si>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</si>
  <si>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</si>
  <si>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</si>
  <si>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</si>
  <si>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</si>
  <si>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</si>
  <si>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</si>
  <si>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</si>
  <si>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</si>
  <si>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</si>
  <si>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</si>
  <si>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</si>
  <si>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</si>
  <si>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</si>
  <si>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</si>
  <si>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</si>
  <si>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</si>
  <si>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</si>
  <si>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</si>
  <si>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</si>
  <si>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</si>
  <si>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</si>
  <si>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</si>
  <si>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</si>
  <si>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</si>
  <si>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</si>
  <si>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</si>
  <si>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</si>
  <si>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</si>
  <si>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</si>
  <si>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</si>
  <si>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</si>
  <si>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</si>
  <si>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</si>
  <si>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</si>
  <si>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</si>
  <si>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</si>
  <si>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</si>
  <si>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</si>
  <si>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</si>
  <si>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</si>
  <si>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</si>
  <si>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</si>
  <si>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</si>
  <si>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</si>
  <si>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</si>
  <si>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</si>
  <si>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</si>
  <si>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</si>
  <si>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</si>
  <si>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</si>
  <si>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</si>
  <si>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</si>
  <si>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</si>
  <si>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</si>
  <si>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</si>
  <si>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</si>
  <si>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</si>
  <si>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</si>
  <si>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</si>
  <si>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</si>
  <si>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</si>
  <si>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</si>
  <si>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</si>
  <si>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</si>
  <si>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</si>
  <si>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</si>
  <si>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</si>
  <si>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</si>
  <si>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</si>
  <si>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</si>
  <si>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</si>
  <si>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</si>
  <si>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</si>
  <si>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</si>
  <si>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</si>
  <si>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</si>
  <si>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</si>
  <si>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</si>
  <si>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</si>
  <si>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</si>
  <si>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</si>
  <si>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</si>
  <si>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</si>
  <si>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</si>
  <si>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</si>
  <si>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</si>
  <si>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</si>
  <si>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</si>
  <si>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</si>
  <si>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</si>
  <si>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</si>
  <si>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</si>
  <si>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</si>
  <si>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</si>
  <si>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</si>
  <si>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</si>
  <si>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</si>
  <si>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</si>
  <si>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</si>
  <si>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</si>
  <si>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</si>
  <si>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</si>
  <si>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</si>
  <si>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</si>
  <si>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</si>
  <si>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</si>
  <si>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</si>
  <si>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</si>
  <si>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</si>
  <si>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</si>
  <si>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</si>
  <si>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</si>
  <si>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</si>
  <si>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</si>
  <si>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</si>
  <si>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</si>
  <si>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</si>
  <si>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</si>
  <si>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</si>
  <si>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</si>
  <si>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</si>
  <si>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</si>
  <si>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</si>
  <si>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</si>
  <si>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</si>
  <si>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</si>
  <si>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</si>
  <si>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</si>
  <si>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</si>
  <si>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</si>
  <si>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</si>
  <si>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</si>
  <si>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</si>
  <si>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</si>
  <si>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</si>
  <si>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</si>
  <si>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</si>
  <si>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</si>
  <si>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</si>
  <si>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</si>
  <si>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</si>
  <si>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</si>
  <si>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</si>
  <si>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</si>
  <si>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</si>
  <si>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</si>
  <si>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</si>
  <si>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</si>
  <si>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</si>
  <si>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</si>
  <si>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</si>
  <si>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</si>
  <si>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</si>
  <si>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</si>
  <si>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</si>
  <si>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</si>
  <si>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</si>
  <si>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</si>
  <si>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</si>
  <si>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</si>
  <si>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</si>
  <si>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</si>
  <si>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</si>
  <si>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</si>
  <si>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</si>
  <si>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</si>
  <si>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</si>
  <si>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</si>
  <si>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</si>
  <si>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</si>
  <si>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</si>
  <si>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</si>
  <si>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</si>
  <si>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</si>
  <si>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</si>
  <si>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</si>
  <si>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</si>
  <si>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</si>
  <si>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</si>
  <si>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</si>
  <si>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</si>
  <si>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</si>
  <si>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</si>
  <si>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</si>
  <si>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</si>
  <si>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</si>
  <si>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</si>
  <si>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</si>
  <si>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</si>
  <si>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</si>
  <si>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</si>
  <si>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</si>
  <si>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</si>
  <si>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</si>
  <si>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</si>
  <si>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</si>
  <si>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</si>
  <si>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</si>
  <si>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</si>
  <si>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</si>
  <si>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</si>
  <si>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</si>
  <si>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</si>
  <si>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</si>
  <si>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</si>
  <si>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</si>
  <si>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</si>
  <si>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</si>
  <si>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</si>
  <si>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</si>
  <si>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</si>
  <si>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</si>
  <si>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</si>
  <si>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</si>
  <si>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</si>
  <si>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</si>
  <si>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</si>
  <si>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</si>
  <si>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</si>
  <si>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</si>
  <si>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</si>
  <si>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</si>
  <si>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</si>
  <si>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</si>
  <si>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</si>
  <si>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</si>
  <si>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</si>
  <si>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</si>
  <si>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</si>
  <si>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</si>
  <si>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</si>
  <si>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</si>
  <si>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</si>
  <si>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</si>
  <si>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</si>
  <si>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</si>
  <si>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</si>
  <si>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</si>
  <si>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</si>
  <si>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</si>
  <si>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</si>
  <si>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</si>
  <si>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</si>
  <si>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</si>
  <si>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</si>
  <si>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</si>
  <si>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</si>
  <si>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</si>
  <si>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</si>
  <si>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</si>
  <si>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</si>
  <si>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</si>
  <si>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</si>
  <si>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</si>
  <si>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</si>
  <si>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</si>
  <si>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</si>
  <si>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</si>
  <si>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</si>
  <si>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</si>
  <si>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</si>
  <si>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</si>
  <si>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</si>
  <si>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</si>
  <si>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</si>
  <si>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</si>
  <si>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</si>
  <si>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</si>
  <si>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</si>
  <si>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</si>
  <si>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</si>
  <si>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</si>
  <si>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</si>
  <si>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</si>
  <si>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</si>
  <si>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</si>
  <si>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</si>
  <si>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</si>
  <si>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</si>
  <si>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</si>
  <si>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</si>
  <si>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</si>
  <si>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</si>
  <si>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</si>
  <si>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</si>
  <si>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</si>
  <si>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</si>
  <si>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</si>
  <si>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</si>
  <si>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</si>
  <si>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</si>
  <si>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</si>
  <si>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</si>
  <si>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</si>
  <si>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</si>
  <si>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</si>
  <si>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</si>
  <si>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</si>
  <si>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</si>
  <si>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</si>
  <si>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</si>
  <si>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</si>
  <si>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</si>
  <si>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</si>
  <si>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</si>
  <si>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</si>
  <si>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</si>
  <si>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</si>
  <si>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</si>
  <si>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</si>
  <si>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</si>
  <si>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</si>
  <si>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</si>
  <si>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</si>
  <si>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</si>
  <si>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</si>
  <si>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</si>
  <si>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</si>
  <si>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</si>
  <si>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</si>
  <si>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</si>
  <si>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</si>
  <si>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</si>
  <si>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</si>
  <si>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</si>
  <si>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</si>
  <si>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</si>
  <si>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</si>
  <si>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</si>
  <si>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</si>
  <si>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</si>
  <si>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</si>
  <si>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</si>
  <si>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</si>
  <si>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</si>
  <si>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</si>
  <si>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</si>
  <si>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</si>
  <si>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</si>
  <si>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</si>
  <si>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</si>
  <si>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</si>
  <si>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</si>
  <si>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</si>
  <si>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</si>
  <si>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</si>
  <si>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</si>
  <si>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</si>
  <si>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</si>
  <si>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</si>
  <si>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</si>
  <si>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</si>
  <si>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</si>
  <si>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</si>
  <si>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</si>
  <si>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</si>
  <si>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</si>
  <si>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</si>
  <si>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</si>
  <si>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</si>
  <si>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</si>
  <si>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</si>
  <si>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</si>
  <si>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</si>
  <si>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</si>
  <si>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</si>
  <si>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</si>
  <si>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</si>
  <si>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</si>
  <si>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</si>
  <si>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</si>
  <si>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</si>
  <si>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</si>
  <si>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</si>
  <si>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</si>
  <si>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</si>
  <si>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</si>
  <si>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</si>
  <si>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</si>
  <si>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</si>
  <si>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</si>
  <si>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</si>
  <si>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</si>
  <si>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</si>
  <si>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</si>
  <si>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</si>
  <si>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</si>
  <si>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</si>
  <si>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</si>
  <si>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</si>
  <si>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</si>
  <si>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</si>
  <si>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</si>
  <si>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</si>
  <si>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</si>
  <si>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</si>
  <si>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</si>
  <si>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</si>
  <si>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</si>
  <si>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</si>
  <si>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</si>
  <si>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</si>
  <si>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</si>
  <si>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</si>
  <si>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</si>
  <si>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</si>
  <si>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</si>
  <si>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</si>
  <si>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</si>
  <si>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</si>
  <si>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</si>
  <si>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</si>
  <si>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</si>
  <si>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</si>
  <si>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</si>
  <si>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</si>
  <si>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</si>
  <si>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</si>
  <si>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</si>
  <si>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</si>
  <si>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</si>
  <si>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</si>
  <si>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</si>
  <si>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</si>
  <si>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</si>
  <si>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</si>
  <si>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</si>
  <si>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</si>
  <si>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</si>
  <si>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</si>
  <si>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</si>
  <si>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</si>
  <si>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</si>
  <si>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</si>
  <si>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</si>
  <si>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</si>
  <si>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</si>
  <si>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</si>
  <si>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</si>
  <si>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</si>
  <si>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</si>
  <si>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</si>
  <si>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</si>
  <si>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</si>
  <si>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</si>
  <si>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</si>
  <si>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</si>
  <si>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</si>
  <si>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</si>
  <si>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</si>
  <si>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</si>
  <si>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</si>
  <si>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</si>
  <si>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</si>
  <si>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</si>
  <si>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</si>
  <si>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</si>
  <si>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</si>
  <si>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</si>
  <si>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</si>
  <si>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</si>
  <si>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</si>
  <si>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</si>
  <si>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</si>
  <si>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</si>
  <si>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</si>
  <si>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</si>
  <si>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</si>
  <si>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</si>
  <si>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</si>
  <si>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</si>
  <si>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</si>
  <si>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</si>
  <si>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</si>
  <si>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</si>
  <si>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</si>
  <si>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</si>
  <si>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</si>
  <si>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</si>
  <si>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</si>
  <si>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</si>
  <si>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</si>
  <si>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</si>
  <si>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</si>
  <si>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</si>
  <si>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</si>
  <si>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</si>
  <si>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</si>
  <si>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</si>
  <si>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</si>
  <si>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</si>
  <si>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</si>
  <si>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</si>
  <si>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</si>
  <si>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</si>
  <si>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</si>
  <si>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</si>
  <si>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</si>
  <si>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</si>
  <si>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</si>
  <si>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</si>
  <si>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</si>
  <si>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</si>
  <si>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</si>
  <si>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</si>
  <si>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</si>
  <si>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</si>
  <si>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</si>
  <si>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</si>
  <si>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</si>
  <si>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</si>
  <si>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</si>
  <si>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</si>
  <si>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</si>
  <si>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</si>
  <si>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</si>
  <si>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</si>
  <si>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</si>
  <si>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</si>
  <si>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</si>
  <si>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</si>
  <si>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</si>
  <si>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</si>
  <si>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</si>
  <si>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</si>
  <si>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</si>
  <si>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</si>
  <si>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</si>
  <si>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</si>
  <si>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</si>
  <si>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</si>
  <si>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</si>
  <si>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</si>
  <si>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</si>
  <si>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</si>
  <si>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</si>
  <si>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</si>
  <si>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</si>
  <si>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</si>
  <si>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</si>
  <si>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</si>
  <si>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</si>
  <si>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</si>
  <si>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</si>
  <si>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</si>
  <si>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</si>
  <si>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</si>
  <si>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</si>
  <si>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</si>
  <si>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</si>
  <si>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</si>
  <si>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</si>
  <si>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</si>
  <si>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</si>
  <si>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</si>
  <si>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</si>
  <si>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</si>
  <si>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</si>
  <si>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</si>
  <si>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</si>
  <si>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</si>
  <si>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</si>
  <si>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</si>
  <si>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</si>
  <si>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</si>
  <si>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</si>
  <si>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</si>
  <si>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</si>
  <si>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</si>
  <si>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</si>
  <si>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</si>
  <si>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</si>
  <si>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</si>
  <si>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</si>
  <si>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</si>
  <si>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</si>
  <si>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</si>
  <si>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</si>
  <si>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</si>
  <si>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</si>
  <si>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</si>
  <si>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</si>
  <si>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</si>
  <si>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</si>
  <si>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</si>
  <si>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</si>
  <si>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</si>
  <si>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</si>
  <si>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</si>
  <si>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</si>
  <si>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</si>
  <si>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</si>
  <si>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</si>
  <si>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</si>
  <si>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</si>
  <si>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</si>
  <si>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</si>
  <si>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</si>
  <si>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</si>
  <si>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</si>
  <si>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</si>
  <si>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</si>
  <si>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</si>
  <si>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</si>
  <si>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</si>
  <si>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</si>
  <si>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</si>
  <si>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</si>
  <si>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</si>
  <si>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</si>
  <si>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</si>
  <si>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</si>
  <si>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</si>
  <si>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</si>
  <si>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</si>
  <si>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</si>
  <si>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</si>
  <si>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</si>
  <si>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</si>
  <si>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</si>
  <si>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</si>
  <si>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</si>
  <si>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</si>
  <si>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</si>
  <si>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</si>
  <si>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</si>
  <si>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</si>
  <si>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</si>
  <si>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</si>
  <si>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</si>
  <si>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</si>
  <si>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</si>
  <si>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</si>
  <si>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</si>
  <si>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</si>
  <si>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</si>
  <si>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</si>
  <si>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</si>
  <si>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</si>
  <si>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</si>
  <si>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</si>
  <si>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</si>
  <si>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</si>
  <si>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</si>
  <si>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</si>
  <si>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</si>
  <si>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</si>
  <si>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</si>
  <si>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</si>
  <si>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</si>
  <si>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</si>
  <si>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</si>
  <si>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</si>
  <si>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</si>
  <si>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</si>
  <si>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</si>
  <si>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</si>
  <si>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</si>
  <si>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</si>
  <si>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</si>
  <si>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</si>
  <si>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</si>
  <si>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</si>
  <si>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</si>
  <si>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</si>
  <si>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</si>
  <si>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</si>
  <si>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</si>
  <si>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</si>
  <si>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</si>
  <si>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</si>
  <si>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</si>
  <si>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</si>
  <si>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</si>
  <si>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</si>
  <si>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</si>
  <si>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</si>
  <si>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</si>
  <si>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</si>
  <si>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</si>
  <si>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</si>
  <si>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</si>
  <si>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</si>
  <si>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</si>
  <si>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</si>
  <si>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</si>
  <si>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</si>
  <si>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</si>
  <si>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</si>
  <si>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</si>
  <si>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</si>
  <si>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</si>
  <si>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</si>
  <si>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</si>
  <si>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</si>
  <si>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</si>
  <si>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</si>
  <si>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</si>
  <si>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</si>
  <si>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</si>
  <si>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</si>
  <si>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</si>
  <si>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</si>
  <si>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</si>
  <si>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</si>
  <si>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</si>
  <si>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</si>
  <si>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</si>
  <si>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</si>
  <si>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</si>
  <si>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</si>
  <si>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</si>
  <si>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</si>
  <si>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</si>
  <si>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</si>
  <si>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</si>
  <si>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</si>
  <si>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</si>
  <si>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</si>
  <si>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</si>
  <si>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</si>
  <si>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</si>
  <si>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</si>
  <si>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</si>
  <si>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</si>
  <si>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</si>
  <si>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</si>
  <si>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</si>
  <si>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</si>
  <si>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</si>
  <si>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</si>
  <si>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</si>
  <si>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</si>
  <si>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</si>
  <si>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</si>
  <si>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</si>
  <si>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</si>
  <si>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</si>
  <si>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</si>
  <si>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</si>
  <si>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</si>
  <si>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</si>
  <si>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</si>
  <si>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</si>
  <si>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</si>
  <si>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</si>
  <si>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</si>
  <si>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</si>
  <si>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</si>
  <si>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</si>
  <si>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</si>
  <si>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</si>
  <si>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</si>
  <si>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</si>
  <si>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</si>
  <si>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</si>
  <si>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</si>
  <si>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</si>
  <si>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</si>
  <si>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</si>
  <si>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</si>
  <si>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</si>
  <si>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</si>
  <si>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</si>
  <si>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</si>
  <si>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</si>
  <si>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</si>
  <si>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</si>
  <si>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</si>
  <si>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</si>
  <si>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</si>
  <si>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</si>
  <si>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</si>
  <si>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</si>
  <si>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</si>
  <si>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</si>
  <si>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</si>
  <si>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</si>
  <si>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</si>
  <si>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</si>
  <si>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</si>
  <si>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</si>
  <si>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</si>
  <si>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</si>
  <si>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</si>
  <si>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</si>
  <si>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</si>
  <si>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</si>
  <si>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</si>
  <si>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</si>
  <si>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</si>
  <si>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</si>
  <si>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</si>
  <si>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</si>
  <si>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</si>
  <si>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</si>
  <si>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</si>
  <si>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</si>
  <si>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</si>
  <si>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</si>
  <si>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</si>
  <si>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</si>
  <si>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</si>
  <si>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</si>
  <si>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</si>
  <si>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</si>
  <si>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</si>
  <si>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</si>
  <si>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</si>
  <si>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</si>
  <si>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</si>
  <si>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</si>
  <si>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</si>
  <si>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</si>
  <si>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</si>
  <si>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</si>
  <si>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</si>
  <si>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</si>
  <si>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</si>
  <si>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</si>
  <si>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</si>
  <si>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</si>
  <si>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</si>
  <si>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</si>
  <si>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</si>
  <si>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</si>
  <si>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</si>
  <si>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</si>
  <si>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</si>
  <si>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</si>
  <si>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</si>
  <si>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</si>
  <si>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</si>
  <si>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</si>
  <si>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</si>
  <si>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</si>
  <si>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</si>
  <si>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</si>
  <si>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</si>
  <si>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</si>
  <si>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</si>
  <si>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</si>
  <si>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</si>
  <si>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</si>
  <si>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</si>
  <si>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</si>
  <si>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</si>
  <si>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</si>
  <si>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</si>
  <si>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</si>
  <si>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</si>
  <si>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</si>
  <si>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</si>
  <si>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</si>
  <si>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</si>
  <si>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</si>
  <si>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</si>
  <si>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</si>
  <si>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</si>
  <si>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</si>
  <si>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</si>
  <si>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</si>
  <si>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</si>
  <si>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</si>
  <si>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</si>
  <si>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</si>
  <si>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</si>
  <si>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</si>
  <si>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</si>
  <si>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</si>
  <si>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</si>
  <si>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</si>
  <si>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</si>
  <si>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</si>
  <si>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</si>
  <si>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</si>
  <si>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</si>
  <si>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</si>
  <si>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</si>
  <si>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</si>
  <si>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</si>
  <si>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</si>
  <si>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</si>
  <si>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</si>
  <si>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</si>
  <si>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</si>
  <si>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</si>
  <si>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</si>
  <si>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</si>
  <si>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</si>
  <si>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</si>
  <si>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</si>
  <si>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</si>
  <si>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</si>
  <si>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</si>
  <si>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</si>
  <si>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</si>
  <si>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</si>
  <si>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</si>
  <si>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</si>
  <si>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</si>
  <si>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</si>
  <si>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</si>
  <si>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</si>
  <si>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</si>
  <si>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</si>
  <si>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</si>
  <si>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</si>
  <si>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</si>
  <si>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</si>
  <si>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</si>
  <si>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</si>
  <si>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</si>
  <si>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</si>
  <si>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</si>
  <si>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</si>
  <si>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</si>
  <si>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</si>
  <si>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</si>
  <si>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</si>
  <si>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</si>
  <si>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</si>
  <si>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</si>
  <si>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</si>
  <si>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</si>
  <si>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</si>
  <si>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</si>
  <si>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</si>
  <si>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</si>
  <si>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</si>
  <si>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</si>
  <si>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</si>
  <si>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</si>
  <si>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</si>
  <si>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</si>
  <si>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</si>
  <si>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</si>
  <si>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</si>
  <si>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</si>
  <si>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</si>
  <si>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</si>
  <si>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</si>
  <si>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</si>
  <si>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</si>
  <si>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</si>
  <si>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</si>
  <si>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</si>
  <si>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</si>
  <si>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</si>
  <si>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</si>
  <si>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</si>
  <si>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</si>
  <si>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</si>
  <si>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</si>
  <si>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</si>
  <si>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</si>
  <si>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</si>
  <si>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</si>
  <si>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</si>
  <si>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</si>
  <si>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</si>
  <si>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</si>
  <si>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</si>
  <si>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</si>
  <si>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</si>
  <si>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</si>
  <si>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</si>
  <si>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</si>
  <si>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</si>
  <si>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</si>
  <si>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</si>
  <si>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</si>
  <si>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</si>
  <si>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</si>
  <si>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</si>
  <si>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</si>
  <si>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</si>
  <si>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</si>
  <si>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</si>
  <si>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</si>
  <si>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</si>
  <si>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</si>
  <si>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</si>
  <si>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</si>
  <si>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</si>
  <si>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</si>
  <si>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</si>
  <si>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</si>
  <si>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</si>
  <si>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</si>
  <si>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</si>
  <si>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</si>
  <si>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</si>
  <si>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</si>
  <si>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</si>
  <si>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</si>
  <si>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</si>
  <si>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</si>
  <si>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</si>
  <si>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</si>
  <si>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</si>
  <si>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</si>
  <si>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</si>
  <si>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</si>
  <si>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</si>
  <si>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</si>
  <si>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</si>
  <si>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</si>
  <si>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</si>
  <si>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</si>
  <si>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</si>
  <si>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</si>
  <si>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</si>
  <si>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</si>
  <si>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</si>
  <si>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</si>
  <si>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</si>
  <si>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</si>
  <si>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</si>
  <si>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</si>
  <si>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</si>
  <si>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</si>
  <si>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</si>
  <si>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</si>
  <si>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</si>
  <si>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</si>
  <si>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</si>
  <si>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</si>
  <si>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</si>
  <si>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</si>
  <si>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</si>
  <si>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</si>
  <si>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</si>
  <si>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</si>
  <si>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</si>
  <si>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</si>
  <si>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</si>
  <si>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</si>
  <si>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</si>
  <si>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</si>
  <si>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</si>
  <si>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</si>
  <si>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</si>
  <si>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</si>
  <si>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</si>
  <si>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</si>
  <si>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</si>
  <si>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</si>
  <si>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</si>
  <si>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</si>
  <si>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</si>
  <si>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</si>
  <si>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</si>
  <si>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</si>
  <si>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</si>
  <si>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</si>
  <si>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</si>
  <si>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</si>
  <si>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</si>
  <si>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</si>
  <si>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</si>
  <si>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</si>
  <si>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</si>
  <si>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</si>
  <si>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</si>
  <si>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</si>
  <si>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</si>
  <si>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</si>
  <si>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</si>
  <si>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</si>
  <si>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</si>
  <si>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</si>
  <si>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</si>
  <si>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</si>
  <si>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</si>
  <si>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</si>
  <si>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</si>
  <si>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</si>
  <si>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</si>
  <si>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</si>
  <si>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</si>
  <si>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</si>
  <si>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</si>
  <si>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</si>
  <si>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</si>
  <si>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</si>
  <si>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</si>
  <si>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</si>
  <si>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</si>
  <si>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</si>
  <si>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</si>
  <si>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</si>
  <si>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</si>
  <si>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</si>
  <si>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</si>
  <si>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</si>
  <si>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</si>
  <si>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</si>
  <si>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</si>
  <si>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</si>
  <si>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</si>
  <si>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</si>
  <si>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</si>
  <si>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</si>
  <si>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</si>
  <si>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</si>
  <si>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</si>
  <si>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</si>
  <si>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</si>
  <si>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</si>
  <si>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</si>
  <si>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</si>
  <si>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</si>
  <si>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</si>
  <si>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</si>
  <si>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</si>
  <si>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</si>
  <si>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</si>
  <si>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</si>
  <si>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</si>
  <si>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</si>
  <si>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</si>
  <si>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</si>
  <si>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</si>
  <si>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</si>
  <si>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</si>
  <si>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</si>
  <si>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</si>
  <si>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</si>
  <si>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</si>
  <si>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</si>
  <si>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</si>
  <si>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</si>
  <si>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</si>
  <si>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</si>
  <si>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</si>
  <si>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</si>
  <si>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</si>
  <si>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</si>
  <si>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</si>
  <si>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</si>
  <si>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</si>
  <si>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</si>
  <si>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</si>
  <si>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</si>
  <si>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</si>
  <si>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</si>
  <si>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</si>
  <si>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</si>
  <si>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</si>
  <si>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</si>
  <si>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</si>
  <si>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</si>
  <si>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</si>
  <si>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</si>
  <si>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</si>
  <si>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</si>
  <si>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</si>
  <si>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</si>
  <si>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</si>
  <si>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</si>
  <si>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</si>
  <si>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</si>
  <si>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</si>
  <si>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</si>
  <si>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</si>
  <si>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</si>
  <si>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</si>
  <si>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</si>
  <si>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</si>
  <si>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</si>
  <si>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</si>
  <si>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</si>
  <si>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</si>
  <si>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</si>
  <si>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</si>
  <si>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</si>
  <si>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</si>
  <si>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</si>
  <si>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</si>
  <si>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</si>
  <si>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</si>
  <si>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</si>
  <si>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</si>
  <si>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</si>
  <si>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</si>
  <si>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</si>
  <si>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</si>
  <si>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</si>
  <si>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</si>
  <si>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</si>
  <si>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</si>
  <si>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</si>
  <si>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</si>
  <si>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</si>
  <si>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</si>
  <si>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</si>
  <si>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</si>
  <si>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</si>
  <si>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</si>
  <si>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</si>
  <si>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</si>
  <si>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</si>
  <si>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</si>
  <si>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</si>
  <si>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</si>
  <si>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</si>
  <si>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</si>
  <si>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</si>
  <si>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</si>
  <si>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</si>
  <si>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</si>
  <si>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</si>
  <si>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</si>
  <si>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</si>
  <si>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</si>
  <si>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</si>
  <si>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</si>
  <si>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</si>
  <si>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</si>
  <si>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</si>
  <si>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</si>
  <si>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</si>
  <si>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</si>
  <si>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</si>
  <si>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</si>
  <si>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</si>
  <si>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</si>
  <si>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</si>
  <si>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</si>
  <si>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</si>
  <si>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</si>
  <si>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</si>
  <si>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</si>
  <si>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</si>
  <si>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</si>
  <si>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</si>
  <si>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</si>
  <si>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</si>
  <si>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</si>
  <si>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</si>
  <si>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</si>
  <si>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</si>
  <si>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</si>
  <si>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</si>
  <si>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</si>
  <si>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</si>
  <si>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</si>
  <si>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</si>
  <si>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</si>
  <si>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</si>
  <si>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</si>
  <si>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</si>
  <si>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</si>
  <si>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</si>
  <si>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</si>
  <si>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</si>
  <si>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</si>
  <si>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</si>
  <si>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</si>
  <si>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</si>
  <si>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</si>
  <si>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</si>
  <si>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</si>
  <si>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</si>
  <si>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</si>
  <si>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</si>
  <si>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</si>
  <si>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</si>
  <si>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</si>
  <si>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</si>
  <si>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</si>
  <si>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</si>
  <si>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</si>
  <si>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</si>
  <si>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</si>
  <si>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</si>
  <si>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</si>
  <si>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</si>
  <si>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</si>
  <si>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</si>
  <si>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</si>
  <si>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</si>
  <si>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</si>
  <si>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</si>
  <si>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</si>
  <si>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</si>
  <si>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</si>
  <si>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</si>
  <si>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</si>
  <si>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</si>
  <si>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</si>
  <si>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</si>
  <si>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</si>
  <si>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</si>
  <si>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</si>
  <si>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</si>
  <si>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</si>
  <si>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</si>
  <si>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</si>
  <si>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</si>
  <si>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</si>
  <si>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</si>
  <si>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</si>
  <si>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</si>
  <si>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</si>
  <si>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</si>
  <si>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</si>
  <si>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</si>
  <si>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</si>
  <si>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</si>
  <si>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</si>
  <si>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</si>
  <si>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</si>
  <si>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</si>
  <si>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</si>
  <si>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</si>
  <si>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</si>
  <si>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</si>
  <si>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</si>
  <si>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</si>
  <si>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</si>
  <si>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</si>
  <si>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</si>
  <si>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</si>
  <si>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</si>
  <si>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</si>
  <si>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</si>
  <si>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</si>
  <si>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</si>
  <si>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</si>
  <si>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</si>
  <si>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</si>
  <si>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</si>
  <si>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</si>
  <si>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</si>
  <si>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</si>
  <si>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</si>
  <si>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</si>
  <si>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</si>
  <si>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</si>
  <si>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</si>
  <si>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</si>
  <si>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</si>
  <si>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</si>
  <si>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</si>
  <si>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</si>
  <si>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</si>
  <si>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</si>
  <si>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</si>
  <si>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</si>
  <si>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</si>
  <si>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</si>
  <si>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</si>
  <si>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</si>
  <si>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</si>
  <si>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</si>
  <si>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</si>
  <si>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</si>
  <si>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</si>
  <si>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</si>
  <si>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</si>
  <si>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</si>
  <si>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</si>
  <si>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</si>
  <si>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</si>
  <si>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</si>
  <si>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</si>
  <si>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</si>
  <si>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</si>
  <si>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</si>
  <si>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</si>
  <si>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</si>
  <si>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</si>
  <si>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</si>
  <si>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</si>
  <si>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</si>
  <si>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</si>
  <si>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</si>
  <si>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</si>
  <si>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</si>
  <si>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</si>
  <si>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</si>
  <si>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</si>
  <si>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</si>
  <si>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</si>
  <si>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</si>
  <si>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</si>
  <si>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</si>
  <si>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</si>
  <si>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</si>
  <si>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</si>
  <si>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</si>
  <si>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</si>
  <si>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</si>
  <si>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</si>
  <si>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</si>
  <si>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</si>
  <si>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</si>
  <si>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</si>
  <si>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</si>
  <si>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</si>
  <si>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</si>
  <si>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</si>
  <si>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</si>
  <si>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</si>
  <si>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</si>
  <si>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</si>
  <si>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</si>
  <si>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</si>
  <si>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</si>
  <si>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</si>
  <si>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</si>
  <si>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</si>
  <si>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</si>
  <si>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</si>
  <si>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</si>
  <si>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</si>
  <si>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</si>
  <si>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</si>
  <si>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</si>
  <si>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</si>
  <si>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</si>
  <si>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</si>
  <si>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</si>
  <si>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</si>
  <si>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</si>
  <si>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</si>
  <si>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</si>
  <si>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</si>
  <si>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</si>
  <si>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</si>
  <si>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</si>
  <si>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</si>
  <si>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</si>
  <si>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</si>
  <si>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</si>
  <si>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</si>
  <si>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</si>
  <si>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</si>
  <si>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</si>
  <si>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</si>
  <si>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</si>
  <si>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</si>
  <si>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</si>
  <si>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</si>
  <si>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</si>
  <si>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</si>
  <si>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</si>
  <si>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</si>
  <si>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</si>
  <si>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</si>
  <si>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</si>
  <si>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</si>
  <si>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</si>
  <si>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</si>
  <si>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</si>
  <si>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</si>
  <si>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</si>
  <si>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</si>
  <si>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</si>
  <si>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</si>
  <si>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</si>
  <si>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</si>
  <si>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</si>
  <si>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</si>
  <si>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</si>
  <si>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</si>
  <si>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</si>
  <si>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</si>
  <si>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</si>
  <si>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</si>
  <si>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</si>
  <si>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</si>
  <si>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</si>
  <si>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</si>
  <si>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</si>
  <si>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</si>
  <si>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</si>
  <si>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</si>
  <si>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</si>
  <si>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</si>
  <si>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</si>
  <si>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</si>
  <si>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</si>
  <si>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</si>
  <si>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</si>
  <si>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</si>
  <si>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</si>
  <si>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</si>
  <si>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</si>
  <si>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</si>
  <si>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</si>
  <si>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</si>
  <si>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</si>
  <si>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</si>
  <si>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</si>
  <si>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</si>
  <si>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</si>
  <si>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</si>
  <si>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</si>
  <si>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</si>
  <si>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</si>
  <si>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</si>
  <si>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</si>
  <si>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</si>
  <si>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</si>
  <si>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</si>
  <si>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</si>
  <si>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</si>
  <si>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</si>
  <si>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</si>
  <si>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</si>
  <si>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</si>
  <si>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</si>
  <si>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</si>
  <si>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</si>
  <si>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</si>
  <si>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</si>
  <si>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</si>
  <si>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</si>
  <si>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</si>
  <si>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</si>
  <si>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</si>
  <si>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</si>
  <si>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</si>
  <si>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</si>
  <si>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</si>
  <si>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</si>
  <si>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</si>
  <si>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</si>
  <si>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</si>
  <si>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</si>
  <si>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</si>
  <si>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</si>
  <si>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</si>
  <si>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</si>
  <si>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</si>
  <si>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</si>
  <si>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</si>
  <si>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</si>
  <si>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</si>
  <si>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</si>
  <si>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</si>
  <si>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</si>
  <si>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</si>
  <si>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</si>
  <si>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</si>
  <si>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</si>
  <si>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</si>
  <si>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</si>
  <si>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</si>
  <si>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</si>
  <si>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</si>
  <si>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</si>
  <si>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</si>
  <si>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</si>
  <si>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</si>
  <si>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</si>
  <si>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</si>
  <si>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</si>
  <si>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</si>
  <si>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</si>
  <si>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</si>
  <si>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</si>
  <si>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</si>
  <si>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</si>
  <si>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</si>
  <si>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</si>
  <si>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</si>
  <si>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</si>
  <si>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</si>
  <si>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</si>
  <si>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</si>
  <si>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</si>
  <si>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</si>
  <si>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</si>
  <si>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</si>
  <si>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</si>
  <si>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</si>
  <si>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</si>
  <si>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</si>
  <si>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</si>
  <si>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</si>
  <si>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</si>
  <si>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</si>
  <si>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</si>
  <si>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</si>
  <si>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</si>
  <si>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</si>
  <si>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</si>
  <si>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</si>
  <si>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</si>
  <si>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</si>
  <si>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</si>
  <si>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</si>
  <si>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</si>
  <si>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</si>
  <si>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</si>
  <si>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</si>
  <si>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</si>
  <si>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</si>
  <si>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</si>
  <si>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</si>
  <si>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</si>
  <si>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</si>
  <si>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</si>
  <si>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</si>
  <si>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</si>
  <si>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</si>
  <si>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</si>
  <si>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</si>
  <si>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</si>
  <si>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</si>
  <si>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</si>
  <si>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</si>
  <si>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</si>
  <si>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</si>
  <si>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</si>
  <si>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</si>
  <si>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</si>
  <si>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</si>
  <si>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</si>
  <si>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</si>
  <si>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</si>
  <si>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</si>
  <si>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</si>
  <si>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</si>
  <si>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</si>
  <si>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</si>
  <si>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</si>
  <si>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</si>
  <si>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</si>
  <si>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</si>
  <si>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</si>
  <si>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</si>
  <si>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</si>
  <si>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</si>
  <si>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</si>
  <si>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</si>
  <si>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</si>
  <si>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</si>
  <si>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</si>
  <si>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</si>
  <si>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</si>
  <si>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</si>
  <si>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</si>
  <si>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</si>
  <si>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</si>
  <si>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</si>
  <si>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</si>
  <si>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</si>
  <si>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</si>
  <si>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</si>
  <si>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</si>
  <si>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</si>
  <si>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</si>
  <si>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</si>
  <si>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</si>
  <si>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</si>
  <si>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</si>
  <si>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</si>
  <si>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</si>
  <si>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</si>
  <si>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</si>
  <si>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</si>
  <si>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</si>
  <si>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</si>
  <si>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</si>
  <si>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</si>
  <si>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</si>
  <si>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</si>
  <si>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</si>
  <si>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</si>
  <si>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</si>
  <si>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</si>
  <si>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</si>
  <si>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</si>
  <si>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</si>
  <si>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</si>
  <si>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</si>
  <si>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</si>
  <si>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</si>
  <si>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</si>
  <si>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</si>
  <si>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</si>
  <si>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</si>
  <si>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</si>
  <si>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</si>
  <si>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</si>
  <si>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</si>
  <si>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</si>
  <si>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</si>
  <si>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</si>
  <si>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</si>
  <si>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</si>
  <si>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</si>
  <si>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</si>
  <si>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</si>
  <si>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</si>
  <si>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</si>
  <si>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</si>
  <si>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</si>
  <si>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</si>
  <si>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</si>
  <si>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</si>
  <si>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</si>
  <si>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</si>
  <si>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</si>
  <si>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</si>
  <si>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</si>
  <si>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</si>
  <si>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</si>
  <si>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</si>
  <si>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</si>
  <si>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</si>
  <si>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</si>
  <si>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</si>
  <si>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</si>
  <si>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</si>
  <si>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</si>
  <si>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</si>
  <si>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</si>
  <si>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</si>
  <si>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</si>
  <si>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</si>
  <si>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</si>
  <si>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</si>
  <si>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</si>
  <si>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</si>
  <si>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</si>
  <si>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</si>
  <si>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</si>
  <si>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</si>
  <si>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</si>
  <si>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</si>
  <si>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</si>
  <si>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</si>
  <si>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</si>
  <si>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</si>
  <si>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</si>
  <si>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</si>
  <si>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</si>
  <si>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</si>
  <si>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</si>
  <si>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</si>
  <si>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</si>
  <si>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</si>
  <si>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</si>
  <si>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</si>
  <si>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</si>
  <si>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</si>
  <si>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</si>
  <si>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</si>
  <si>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</si>
  <si>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</si>
  <si>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</si>
  <si>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</si>
  <si>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</si>
  <si>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</si>
  <si>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</si>
  <si>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</si>
  <si>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</si>
  <si>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</si>
  <si>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</si>
  <si>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</si>
  <si>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</si>
  <si>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</si>
  <si>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</si>
  <si>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</si>
  <si>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</si>
  <si>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</si>
  <si>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</si>
  <si>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</si>
  <si>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</si>
  <si>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</si>
  <si>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</si>
  <si>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</si>
  <si>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</si>
  <si>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</si>
  <si>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</si>
  <si>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</si>
  <si>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</si>
  <si>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</si>
  <si>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</si>
  <si>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</si>
  <si>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</si>
  <si>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</si>
  <si>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</si>
  <si>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</si>
  <si>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</si>
  <si>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</si>
  <si>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</si>
  <si>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</si>
  <si>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</si>
  <si>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</si>
  <si>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</si>
  <si>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</si>
  <si>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</si>
  <si>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</si>
  <si>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</si>
  <si>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</si>
  <si>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</si>
  <si>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</si>
  <si>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</si>
  <si>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</si>
  <si>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</si>
  <si>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</si>
  <si>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</si>
  <si>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</si>
  <si>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</si>
  <si>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</si>
  <si>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</si>
  <si>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</si>
  <si>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</si>
  <si>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</si>
  <si>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</si>
  <si>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</si>
  <si>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</si>
  <si>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</si>
  <si>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</si>
  <si>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</si>
  <si>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</si>
  <si>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</si>
  <si>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</si>
  <si>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</si>
  <si>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</si>
  <si>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</si>
  <si>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</si>
  <si>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</si>
  <si>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</si>
  <si>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</si>
  <si>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</si>
  <si>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</si>
  <si>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</si>
  <si>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</si>
  <si>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</si>
  <si>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</si>
  <si>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</si>
  <si>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</si>
  <si>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</si>
  <si>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</si>
  <si>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</si>
  <si>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</si>
  <si>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</si>
  <si>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</si>
  <si>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</si>
  <si>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</si>
  <si>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</si>
  <si>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</si>
  <si>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</si>
  <si>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</si>
  <si>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</si>
  <si>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</si>
  <si>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</si>
  <si>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</si>
  <si>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</si>
  <si>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</si>
  <si>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</si>
  <si>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</si>
  <si>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</si>
  <si>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</si>
  <si>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</si>
  <si>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</si>
  <si>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</si>
  <si>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</si>
  <si>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</si>
  <si>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</si>
  <si>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</si>
  <si>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</si>
  <si>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</si>
  <si>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</si>
  <si>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</si>
  <si>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</si>
  <si>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</si>
  <si>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</si>
  <si>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</si>
  <si>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</si>
  <si>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</si>
  <si>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</si>
  <si>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</si>
  <si>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</si>
  <si>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</si>
  <si>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</si>
  <si>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</si>
  <si>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</si>
  <si>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</si>
  <si>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</si>
  <si>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</si>
  <si>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</si>
  <si>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</si>
  <si>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</si>
  <si>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</si>
  <si>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</si>
  <si>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</si>
  <si>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</si>
  <si>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</si>
  <si>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</si>
  <si>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</si>
  <si>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</si>
  <si>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</si>
  <si>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</si>
  <si>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</si>
  <si>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</si>
  <si>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</si>
  <si>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</si>
  <si>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</si>
  <si>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</si>
  <si>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</si>
  <si>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</si>
  <si>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</si>
  <si>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</si>
  <si>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</si>
  <si>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</si>
  <si>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</si>
  <si>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</si>
  <si>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</si>
  <si>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</si>
  <si>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</si>
  <si>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</si>
  <si>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</si>
  <si>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</si>
  <si>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</si>
  <si>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</si>
  <si>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</si>
  <si>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</si>
  <si>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</si>
  <si>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</si>
  <si>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</si>
  <si>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</si>
  <si>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</si>
  <si>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</si>
  <si>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</si>
  <si>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</si>
  <si>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</si>
  <si>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</si>
  <si>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</si>
  <si>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</si>
  <si>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</si>
  <si>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</si>
  <si>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</si>
  <si>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</si>
  <si>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</si>
  <si>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</si>
  <si>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</si>
  <si>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</si>
  <si>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</si>
  <si>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</si>
  <si>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</si>
  <si>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</si>
  <si>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</si>
  <si>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</si>
  <si>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</si>
  <si>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</si>
  <si>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</si>
  <si>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</si>
  <si>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</si>
  <si>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</si>
  <si>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</si>
  <si>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</si>
  <si>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</si>
  <si>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</si>
  <si>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</si>
  <si>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</si>
  <si>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</si>
  <si>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</si>
  <si>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</si>
  <si>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</si>
  <si>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</si>
  <si>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</si>
  <si>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</si>
  <si>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</si>
  <si>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</si>
  <si>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</si>
  <si>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</si>
  <si>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</si>
  <si>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</si>
  <si>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</si>
  <si>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</si>
  <si>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</si>
  <si>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</si>
  <si>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</si>
  <si>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</si>
  <si>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</si>
  <si>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</si>
  <si>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</si>
  <si>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</si>
  <si>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</si>
  <si>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</si>
  <si>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</si>
  <si>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</si>
  <si>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</si>
  <si>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</si>
  <si>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</si>
  <si>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</si>
  <si>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</si>
  <si>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</si>
  <si>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</si>
  <si>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</si>
  <si>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</si>
  <si>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</si>
  <si>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</si>
  <si>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</si>
  <si>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</si>
  <si>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</si>
  <si>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</si>
  <si>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</si>
  <si>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</si>
  <si>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</si>
  <si>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</si>
  <si>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</si>
  <si>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</si>
  <si>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</si>
  <si>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</si>
  <si>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</si>
  <si>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</si>
  <si>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</si>
  <si>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</si>
  <si>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</si>
  <si>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</si>
  <si>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</si>
  <si>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</si>
  <si>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</si>
  <si>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</si>
  <si>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</si>
  <si>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</si>
  <si>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</si>
  <si>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</si>
  <si>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</si>
  <si>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</si>
  <si>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</si>
  <si>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</si>
  <si>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</si>
  <si>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</si>
  <si>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</si>
  <si>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</si>
  <si>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</si>
  <si>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</si>
  <si>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</si>
  <si>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</si>
  <si>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</si>
  <si>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</si>
  <si>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</si>
  <si>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</si>
  <si>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</si>
  <si>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</si>
  <si>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</si>
  <si>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</si>
  <si>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</si>
  <si>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</si>
  <si>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</si>
  <si>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</si>
  <si>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</si>
  <si>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</si>
  <si>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</si>
  <si>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</si>
  <si>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</si>
  <si>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</si>
  <si>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</si>
  <si>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</si>
  <si>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</si>
  <si>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</si>
  <si>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</si>
  <si>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</si>
  <si>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</si>
  <si>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</si>
  <si>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</si>
  <si>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</si>
  <si>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</si>
  <si>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</si>
  <si>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</si>
  <si>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</si>
  <si>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</si>
  <si>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</si>
  <si>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</si>
  <si>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</si>
  <si>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</si>
  <si>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</si>
  <si>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</si>
  <si>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</si>
  <si>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</si>
  <si>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</si>
  <si>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</si>
  <si>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</si>
  <si>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</si>
  <si>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</si>
  <si>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</si>
  <si>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</si>
  <si>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</si>
  <si>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</si>
  <si>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</si>
  <si>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</si>
  <si>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</si>
  <si>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</si>
  <si>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</si>
  <si>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</si>
  <si>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</si>
  <si>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</si>
  <si>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</si>
  <si>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</si>
  <si>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</si>
  <si>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</si>
  <si>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</si>
  <si>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</si>
  <si>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</si>
  <si>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</si>
  <si>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</si>
  <si>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</si>
  <si>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</si>
  <si>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</si>
  <si>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</si>
  <si>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</si>
  <si>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</si>
  <si>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</si>
  <si>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</si>
  <si>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</si>
  <si>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</si>
  <si>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</si>
  <si>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</si>
  <si>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</si>
  <si>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</si>
  <si>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</si>
  <si>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</si>
  <si>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</si>
  <si>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</si>
  <si>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</si>
  <si>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</si>
  <si>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</si>
  <si>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</si>
  <si>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</si>
  <si>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</si>
  <si>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</si>
  <si>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</si>
  <si>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</si>
  <si>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</si>
  <si>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</si>
  <si>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</si>
  <si>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</si>
  <si>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</si>
  <si>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</si>
  <si>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</si>
  <si>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</si>
  <si>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</si>
  <si>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</si>
  <si>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</si>
  <si>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</si>
  <si>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</si>
  <si>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</si>
  <si>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</si>
  <si>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</si>
  <si>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</si>
  <si>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</si>
  <si>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</si>
  <si>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</si>
  <si>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</si>
  <si>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</si>
  <si>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</si>
  <si>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</si>
  <si>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</si>
  <si>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</si>
  <si>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</si>
  <si>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</si>
  <si>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</si>
  <si>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</si>
  <si>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</si>
  <si>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</si>
  <si>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</si>
  <si>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</si>
  <si>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</si>
  <si>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</si>
  <si>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</si>
  <si>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</si>
  <si>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</si>
  <si>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</si>
  <si>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</si>
  <si>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</si>
  <si>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</si>
  <si>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</si>
  <si>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</si>
  <si>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</si>
  <si>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</si>
  <si>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</si>
  <si>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</si>
  <si>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</si>
  <si>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</si>
  <si>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</si>
  <si>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</si>
  <si>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</si>
  <si>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</si>
  <si>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</si>
  <si>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</si>
  <si>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</si>
  <si>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</si>
  <si>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</si>
  <si>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</si>
  <si>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</si>
  <si>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</si>
  <si>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</si>
  <si>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</si>
  <si>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</si>
  <si>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</si>
  <si>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</si>
  <si>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</si>
  <si>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</si>
  <si>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</si>
  <si>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</si>
  <si>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</si>
  <si>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</si>
  <si>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</si>
  <si>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</si>
  <si>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</si>
  <si>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</si>
  <si>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</si>
  <si>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</si>
  <si>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</si>
  <si>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</si>
  <si>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</si>
  <si>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</si>
  <si>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</si>
  <si>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</si>
  <si>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</si>
  <si>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</si>
  <si>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</si>
  <si>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</si>
  <si>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</si>
  <si>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</si>
  <si>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</si>
  <si>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</si>
  <si>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</si>
  <si>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</si>
  <si>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</si>
  <si>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</si>
  <si>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</si>
  <si>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</si>
  <si>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</si>
  <si>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</si>
  <si>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</si>
  <si>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</si>
  <si>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</si>
  <si>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</si>
  <si>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</si>
  <si>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</si>
  <si>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</si>
  <si>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</si>
  <si>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</si>
  <si>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</si>
  <si>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</si>
  <si>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</si>
  <si>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</si>
  <si>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</si>
  <si>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</si>
  <si>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</si>
  <si>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</si>
  <si>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</si>
  <si>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</si>
  <si>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</si>
  <si>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</si>
  <si>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</si>
  <si>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</si>
  <si>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</si>
  <si>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</si>
  <si>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</si>
  <si>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</si>
  <si>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</si>
  <si>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</si>
  <si>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</si>
  <si>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</si>
  <si>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</si>
  <si>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</si>
  <si>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</si>
  <si>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</si>
  <si>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</si>
  <si>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</si>
  <si>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</si>
  <si>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</si>
  <si>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</si>
  <si>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</si>
  <si>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</si>
  <si>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</si>
  <si>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</si>
  <si>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</si>
  <si>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</si>
  <si>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</si>
  <si>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</si>
  <si>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</si>
  <si>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</si>
  <si>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</si>
  <si>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</si>
  <si>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</si>
  <si>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</si>
  <si>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</si>
  <si>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</si>
  <si>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</si>
  <si>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</si>
  <si>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</si>
  <si>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</si>
  <si>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</si>
  <si>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</si>
  <si>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</si>
  <si>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</si>
  <si>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</si>
  <si>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</si>
  <si>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</si>
  <si>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</si>
  <si>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</si>
  <si>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</si>
  <si>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</si>
  <si>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</si>
  <si>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</si>
  <si>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</si>
  <si>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</si>
  <si>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</si>
  <si>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</si>
  <si>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</si>
  <si>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</si>
  <si>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</si>
  <si>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</si>
  <si>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</si>
  <si>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</si>
  <si>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</si>
  <si>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</si>
  <si>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</si>
  <si>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</si>
  <si>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</si>
  <si>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</si>
  <si>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</si>
  <si>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</si>
  <si>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</si>
  <si>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</si>
  <si>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</si>
  <si>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</si>
  <si>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</si>
  <si>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</si>
  <si>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</si>
  <si>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</si>
  <si>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</si>
  <si>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</si>
  <si>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</si>
  <si>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</si>
  <si>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</si>
  <si>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</si>
  <si>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</si>
  <si>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</si>
  <si>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</si>
  <si>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</si>
  <si>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</si>
  <si>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</si>
  <si>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</si>
  <si>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</si>
  <si>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</si>
  <si>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</si>
  <si>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</si>
  <si>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</si>
  <si>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</si>
  <si>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</si>
  <si>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</si>
  <si>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</si>
  <si>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</si>
  <si>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</si>
  <si>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</si>
  <si>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</si>
  <si>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</si>
  <si>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</si>
  <si>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</si>
  <si>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</si>
  <si>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</si>
  <si>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</si>
  <si>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</si>
  <si>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</si>
  <si>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</si>
  <si>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</si>
  <si>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</si>
  <si>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</si>
  <si>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</si>
  <si>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</si>
  <si>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</si>
  <si>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</si>
  <si>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</si>
  <si>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</si>
  <si>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</si>
  <si>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</si>
  <si>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</si>
  <si>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</si>
  <si>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</si>
  <si>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</si>
  <si>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</si>
  <si>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</si>
  <si>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</si>
  <si>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</si>
  <si>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</si>
  <si>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</si>
  <si>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</si>
  <si>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</si>
  <si>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</si>
  <si>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</si>
  <si>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</si>
  <si>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</si>
  <si>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</si>
  <si>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</si>
  <si>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</si>
  <si>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</si>
  <si>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</si>
  <si>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</si>
  <si>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</si>
  <si>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</si>
  <si>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</si>
  <si>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</si>
  <si>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</si>
  <si>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</si>
  <si>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</si>
  <si>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</si>
  <si>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</si>
  <si>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</si>
  <si>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</si>
  <si>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</si>
  <si>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</si>
  <si>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</si>
  <si>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</si>
  <si>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</si>
  <si>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</si>
  <si>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</si>
  <si>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</si>
  <si>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</si>
  <si>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</si>
  <si>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</si>
  <si>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</si>
  <si>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</si>
  <si>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</si>
  <si>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</si>
  <si>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</si>
  <si>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</si>
  <si>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</si>
  <si>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</si>
  <si>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</si>
  <si>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</si>
  <si>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</si>
  <si>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</si>
  <si>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</si>
  <si>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</si>
  <si>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</si>
  <si>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</si>
  <si>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</si>
  <si>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</si>
  <si>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</si>
  <si>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</si>
  <si>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</si>
  <si>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</si>
  <si>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</si>
  <si>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</si>
  <si>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</si>
  <si>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</si>
  <si>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</si>
  <si>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</si>
  <si>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</si>
  <si>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</si>
  <si>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</si>
  <si>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</si>
  <si>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</si>
  <si>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</si>
  <si>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</si>
  <si>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</si>
  <si>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</si>
  <si>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</si>
  <si>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</si>
  <si>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</si>
  <si>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</si>
  <si>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</si>
  <si>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</si>
  <si>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</si>
  <si>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</si>
  <si>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</si>
  <si>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</si>
  <si>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</si>
  <si>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</si>
  <si>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</si>
  <si>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</si>
  <si>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</si>
  <si>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</si>
  <si>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</si>
  <si>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</si>
  <si>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</si>
  <si>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</si>
  <si>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</si>
  <si>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</si>
  <si>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</si>
  <si>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</si>
  <si>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</si>
  <si>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</si>
  <si>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</si>
  <si>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</si>
  <si>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</si>
  <si>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</si>
  <si>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</si>
  <si>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</si>
  <si>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</si>
  <si>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</si>
  <si>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</si>
  <si>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</si>
  <si>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</si>
  <si>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</si>
  <si>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</si>
  <si>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</si>
  <si>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</si>
  <si>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</si>
  <si>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</si>
  <si>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</si>
  <si>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</si>
  <si>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</si>
  <si>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</si>
  <si>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</si>
  <si>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</si>
  <si>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</si>
  <si>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</si>
  <si>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</si>
  <si>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</si>
  <si>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</si>
  <si>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</si>
  <si>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</si>
  <si>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</si>
  <si>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</si>
  <si>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</si>
  <si>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</si>
  <si>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</si>
  <si>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</si>
  <si>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</si>
  <si>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</si>
  <si>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</si>
  <si>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</si>
  <si>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</si>
  <si>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</si>
  <si>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</si>
  <si>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</si>
  <si>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</si>
  <si>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</si>
  <si>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</si>
  <si>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</si>
  <si>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</si>
  <si>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</si>
  <si>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</si>
  <si>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</si>
  <si>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</si>
  <si>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</si>
  <si>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</si>
  <si>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</si>
  <si>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</si>
  <si>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</si>
  <si>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</si>
  <si>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</si>
  <si>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</si>
  <si>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</si>
  <si>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</si>
  <si>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</si>
  <si>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</si>
  <si>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</si>
  <si>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</si>
  <si>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</si>
  <si>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</si>
  <si>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</si>
  <si>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</si>
  <si>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</si>
  <si>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</si>
  <si>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</si>
  <si>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</si>
  <si>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</si>
  <si>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</si>
  <si>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</si>
  <si>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</si>
  <si>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</si>
  <si>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</si>
  <si>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</si>
  <si>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</si>
  <si>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</si>
  <si>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</si>
  <si>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</si>
  <si>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</si>
  <si>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</si>
  <si>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</si>
  <si>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</si>
  <si>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</si>
  <si>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</si>
  <si>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</si>
  <si>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</si>
  <si>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</si>
  <si>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</si>
  <si>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</si>
  <si>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</si>
  <si>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</si>
  <si>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</si>
  <si>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</si>
  <si>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</si>
  <si>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</si>
  <si>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</si>
  <si>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</si>
  <si>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</si>
  <si>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</si>
  <si>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</si>
  <si>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</si>
  <si>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</si>
  <si>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</si>
  <si>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</si>
  <si>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</si>
  <si>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</si>
  <si>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</si>
  <si>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</si>
  <si>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</si>
  <si>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</si>
  <si>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</si>
  <si>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</si>
  <si>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</si>
  <si>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</si>
  <si>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</si>
  <si>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</si>
  <si>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</si>
  <si>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</si>
  <si>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</si>
  <si>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</si>
  <si>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</si>
  <si>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</si>
  <si>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</si>
  <si>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</si>
  <si>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</si>
  <si>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</si>
  <si>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</si>
  <si>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</si>
  <si>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</si>
  <si>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</si>
  <si>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</si>
  <si>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</si>
  <si>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</si>
  <si>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</si>
  <si>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</si>
  <si>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</si>
  <si>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</si>
  <si>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</si>
  <si>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</si>
  <si>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</si>
  <si>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</si>
  <si>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</si>
  <si>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</si>
  <si>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</si>
  <si>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</si>
  <si>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</si>
  <si>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</si>
  <si>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</si>
  <si>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</si>
  <si>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</si>
  <si>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</si>
  <si>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</si>
  <si>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</si>
  <si>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</si>
  <si>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</si>
  <si>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</si>
  <si>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</si>
  <si>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</si>
  <si>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</si>
  <si>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</si>
  <si>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</si>
  <si>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</si>
  <si>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</si>
  <si>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</si>
  <si>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</si>
  <si>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</si>
  <si>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</si>
  <si>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</si>
  <si>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</si>
  <si>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</si>
  <si>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</si>
  <si>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</si>
  <si>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</si>
  <si>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</si>
  <si>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</si>
  <si>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</si>
  <si>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</si>
  <si>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</si>
  <si>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</si>
  <si>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</si>
  <si>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</si>
  <si>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</si>
  <si>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</si>
  <si>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</si>
  <si>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</si>
  <si>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</si>
  <si>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</si>
  <si>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</si>
  <si>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</si>
  <si>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</si>
  <si>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</si>
  <si>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</si>
  <si>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</si>
  <si>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</si>
  <si>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</si>
  <si>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</si>
  <si>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</si>
  <si>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</si>
  <si>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</si>
  <si>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</si>
  <si>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</si>
  <si>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</si>
  <si>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</si>
  <si>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</si>
  <si>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</si>
  <si>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</si>
  <si>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</si>
  <si>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</si>
  <si>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</si>
  <si>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</si>
  <si>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</si>
  <si>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</si>
  <si>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</si>
  <si>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</si>
  <si>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</si>
  <si>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</si>
  <si>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</si>
  <si>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</si>
  <si>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</si>
  <si>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</si>
  <si>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</si>
  <si>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</si>
  <si>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</si>
  <si>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</si>
  <si>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</si>
  <si>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</si>
  <si>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</si>
  <si>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</si>
  <si>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</si>
  <si>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</si>
  <si>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</si>
  <si>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</si>
  <si>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</si>
  <si>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</si>
  <si>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</si>
  <si>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</si>
  <si>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</si>
  <si>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</si>
  <si>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</si>
  <si>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</si>
  <si>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</si>
  <si>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</si>
  <si>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</si>
  <si>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</si>
  <si>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</si>
  <si>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</si>
  <si>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</si>
  <si>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</si>
  <si>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</si>
  <si>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</si>
  <si>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</si>
  <si>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</si>
  <si>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</si>
  <si>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</si>
  <si>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</si>
  <si>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</si>
  <si>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</si>
  <si>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</si>
  <si>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</si>
  <si>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</si>
  <si>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</si>
  <si>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</si>
  <si>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</si>
  <si>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</si>
  <si>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</si>
  <si>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</si>
  <si>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</si>
  <si>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</si>
  <si>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</si>
  <si>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</si>
  <si>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</si>
  <si>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</si>
  <si>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</si>
  <si>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</si>
  <si>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</si>
  <si>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</si>
  <si>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</si>
  <si>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</si>
  <si>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</si>
  <si>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</si>
  <si>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</si>
  <si>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</si>
  <si>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</si>
  <si>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</si>
  <si>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</si>
  <si>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</si>
  <si>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</si>
  <si>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</si>
  <si>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</si>
  <si>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</si>
  <si>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</si>
  <si>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</si>
  <si>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</si>
  <si>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</si>
  <si>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</si>
  <si>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</si>
  <si>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</si>
  <si>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</si>
  <si>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</si>
  <si>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</si>
  <si>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</si>
  <si>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</si>
  <si>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</si>
  <si>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</si>
  <si>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</si>
  <si>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</si>
  <si>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</si>
  <si>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</si>
  <si>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</si>
  <si>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</si>
  <si>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</si>
  <si>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</si>
  <si>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</si>
  <si>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</si>
  <si>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</si>
  <si>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</si>
  <si>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</si>
  <si>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</si>
  <si>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</si>
  <si>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</si>
  <si>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</si>
  <si>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</si>
  <si>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</si>
  <si>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</si>
  <si>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</si>
  <si>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</si>
  <si>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</si>
  <si>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</si>
  <si>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</si>
  <si>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</si>
  <si>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</si>
  <si>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</si>
  <si>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</si>
  <si>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</si>
  <si>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</si>
  <si>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</si>
  <si>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</si>
  <si>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</si>
  <si>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</si>
  <si>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</si>
  <si>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</si>
  <si>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</si>
  <si>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</si>
  <si>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</si>
  <si>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</si>
  <si>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</si>
  <si>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</si>
  <si>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</si>
  <si>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</si>
  <si>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</si>
  <si>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</si>
  <si>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</si>
  <si>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</si>
  <si>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</si>
  <si>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</si>
  <si>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</si>
  <si>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</si>
  <si>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</si>
  <si>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</si>
  <si>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</si>
  <si>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</si>
  <si>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</si>
  <si>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</si>
  <si>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</si>
  <si>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</si>
  <si>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</si>
  <si>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</si>
  <si>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</si>
  <si>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</si>
  <si>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</si>
  <si>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</si>
  <si>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</si>
  <si>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</si>
  <si>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</si>
  <si>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</si>
  <si>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</si>
  <si>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</si>
  <si>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</si>
  <si>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</si>
  <si>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</si>
  <si>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</si>
  <si>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</si>
  <si>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</si>
  <si>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</si>
  <si>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</si>
  <si>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</si>
  <si>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</si>
  <si>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</si>
  <si>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</si>
  <si>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</si>
  <si>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</si>
  <si>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</si>
  <si>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</si>
  <si>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</si>
  <si>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</si>
  <si>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</si>
  <si>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</si>
  <si>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</si>
  <si>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</si>
  <si>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</si>
  <si>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</si>
  <si>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</si>
  <si>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</si>
  <si>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</si>
  <si>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</si>
  <si>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</si>
  <si>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</si>
  <si>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</si>
  <si>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</si>
  <si>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</si>
  <si>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</si>
  <si>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</si>
  <si>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</si>
  <si>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</si>
  <si>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</si>
  <si>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</si>
  <si>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</si>
  <si>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</si>
  <si>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</si>
  <si>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</si>
  <si>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</si>
  <si>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</si>
  <si>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</si>
  <si>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</si>
  <si>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</si>
  <si>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</si>
  <si>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</si>
  <si>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</si>
  <si>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</si>
  <si>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</si>
  <si>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</si>
  <si>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</si>
  <si>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</si>
  <si>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</si>
  <si>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</si>
  <si>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</si>
  <si>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</si>
  <si>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</si>
  <si>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</si>
  <si>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</si>
  <si>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</si>
  <si>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</si>
  <si>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</si>
  <si>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</si>
  <si>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</si>
  <si>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</si>
  <si>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</si>
  <si>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</si>
  <si>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</si>
  <si>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</si>
  <si>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</si>
  <si>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</si>
  <si>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</si>
  <si>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</si>
  <si>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</si>
  <si>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</si>
  <si>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</si>
  <si>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</si>
  <si>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</si>
  <si>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</si>
  <si>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</si>
  <si>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</si>
  <si>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</si>
  <si>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</si>
  <si>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</si>
  <si>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</si>
  <si>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</si>
  <si>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</si>
  <si>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</si>
  <si>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</si>
  <si>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</si>
  <si>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</si>
  <si>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</si>
  <si>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</si>
  <si>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</si>
  <si>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</si>
  <si>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</si>
  <si>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</si>
  <si>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</si>
  <si>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</si>
  <si>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</si>
  <si>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</si>
  <si>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</si>
  <si>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</si>
  <si>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</si>
  <si>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</si>
  <si>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</si>
  <si>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</si>
  <si>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</si>
  <si>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</si>
  <si>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</si>
  <si>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</si>
  <si>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</si>
  <si>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</si>
  <si>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</si>
  <si>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</si>
  <si>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</si>
  <si>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</si>
  <si>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</si>
  <si>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</si>
  <si>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</si>
  <si>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</si>
  <si>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</si>
  <si>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</si>
  <si>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</si>
  <si>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</si>
  <si>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</si>
  <si>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</si>
  <si>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</si>
  <si>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</si>
  <si>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</si>
  <si>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</si>
  <si>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</si>
  <si>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</si>
  <si>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</si>
  <si>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</si>
  <si>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</si>
  <si>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</si>
  <si>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</si>
  <si>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</si>
  <si>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</si>
  <si>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</si>
  <si>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</si>
  <si>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</si>
  <si>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</si>
  <si>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</si>
  <si>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</si>
  <si>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</si>
  <si>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</si>
  <si>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</si>
  <si>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</si>
  <si>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</si>
  <si>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</si>
  <si>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</si>
  <si>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</si>
  <si>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</si>
  <si>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</si>
  <si>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</si>
  <si>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</si>
  <si>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</si>
  <si>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</si>
  <si>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</si>
  <si>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</si>
  <si>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</si>
  <si>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</si>
  <si>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</si>
  <si>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</si>
  <si>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</si>
  <si>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</si>
  <si>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</si>
  <si>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</si>
  <si>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</si>
  <si>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</si>
  <si>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</si>
  <si>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</si>
  <si>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</si>
  <si>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</si>
  <si>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</si>
  <si>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</si>
  <si>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</si>
  <si>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</si>
  <si>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</si>
  <si>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</si>
  <si>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</si>
  <si>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</si>
  <si>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</si>
  <si>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</si>
  <si>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</si>
  <si>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</si>
  <si>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</si>
  <si>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</si>
  <si>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</si>
  <si>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</si>
  <si>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</si>
  <si>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</si>
  <si>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</si>
  <si>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</si>
  <si>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</si>
  <si>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</si>
  <si>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</si>
  <si>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</si>
  <si>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</si>
  <si>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</si>
  <si>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</si>
  <si>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</si>
  <si>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</si>
  <si>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</si>
  <si>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</si>
  <si>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</si>
  <si>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</si>
  <si>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</si>
  <si>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</si>
  <si>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</si>
  <si>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</si>
  <si>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</si>
  <si>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</si>
  <si>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</si>
  <si>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</si>
  <si>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</si>
  <si>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</si>
  <si>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</si>
  <si>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</si>
  <si>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</si>
  <si>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</si>
  <si>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</si>
  <si>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</si>
  <si>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</si>
  <si>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</si>
  <si>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</si>
  <si>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</si>
  <si>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</si>
  <si>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</si>
  <si>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</si>
  <si>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</si>
  <si>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</si>
  <si>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</si>
  <si>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</si>
  <si>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</si>
  <si>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</si>
  <si>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</si>
  <si>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</si>
  <si>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</si>
  <si>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</si>
  <si>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</si>
  <si>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</si>
  <si>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</si>
  <si>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</si>
  <si>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</si>
  <si>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</si>
  <si>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</si>
  <si>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</si>
  <si>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</si>
  <si>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</si>
  <si>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</si>
  <si>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</si>
  <si>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</si>
  <si>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</si>
  <si>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</si>
  <si>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</si>
  <si>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</si>
  <si>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</si>
  <si>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</si>
  <si>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</si>
  <si>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</si>
  <si>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</si>
  <si>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</si>
  <si>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</si>
  <si>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</si>
  <si>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</si>
  <si>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</si>
  <si>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</si>
  <si>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</si>
  <si>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</si>
  <si>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</si>
  <si>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</si>
  <si>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</si>
  <si>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</si>
  <si>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</si>
  <si>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</si>
  <si>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</si>
  <si>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</si>
  <si>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</si>
  <si>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</si>
  <si>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</si>
  <si>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</si>
  <si>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</si>
  <si>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</si>
  <si>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</si>
  <si>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</si>
  <si>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</si>
  <si>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</si>
  <si>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</si>
  <si>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</si>
  <si>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</si>
  <si>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</si>
  <si>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</si>
  <si>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</si>
  <si>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</si>
  <si>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</si>
  <si>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</si>
  <si>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</si>
  <si>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</si>
  <si>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</si>
  <si>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</si>
  <si>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</si>
  <si>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</si>
  <si>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</si>
  <si>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</si>
  <si>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</si>
  <si>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</si>
  <si>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</si>
  <si>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</si>
  <si>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</si>
  <si>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</si>
  <si>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</si>
  <si>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</si>
  <si>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</si>
  <si>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</si>
  <si>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</si>
  <si>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</si>
  <si>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</si>
  <si>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</si>
  <si>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</si>
  <si>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</si>
  <si>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</si>
  <si>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</si>
  <si>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</si>
  <si>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</si>
  <si>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</si>
  <si>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</si>
  <si>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</si>
  <si>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</si>
  <si>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</si>
  <si>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</si>
  <si>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</si>
  <si>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</si>
  <si>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</si>
  <si>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</si>
  <si>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</si>
  <si>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</si>
  <si>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</si>
  <si>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</si>
  <si>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</si>
  <si>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</si>
  <si>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</si>
  <si>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</si>
  <si>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</si>
  <si>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</si>
  <si>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</si>
  <si>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</si>
  <si>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</si>
  <si>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</si>
  <si>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</si>
  <si>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</si>
  <si>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</si>
  <si>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</si>
  <si>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</si>
  <si>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</si>
  <si>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</si>
  <si>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</si>
  <si>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</si>
  <si>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</si>
  <si>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</si>
  <si>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</si>
  <si>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</si>
  <si>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</si>
  <si>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</si>
  <si>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</si>
  <si>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</si>
  <si>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</si>
  <si>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</si>
  <si>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</si>
  <si>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</si>
  <si>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</si>
  <si>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</si>
  <si>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</si>
  <si>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</si>
  <si>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</si>
  <si>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</si>
  <si>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</si>
  <si>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</si>
  <si>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</si>
  <si>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</si>
  <si>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</si>
  <si>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</si>
  <si>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</si>
  <si>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</si>
  <si>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</si>
  <si>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</si>
  <si>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</si>
  <si>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</si>
  <si>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</si>
  <si>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</si>
  <si>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</si>
  <si>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</si>
  <si>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</si>
  <si>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</si>
  <si>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</si>
  <si>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</si>
  <si>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</si>
  <si>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</si>
  <si>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</si>
  <si>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</si>
  <si>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</si>
  <si>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</si>
  <si>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</si>
  <si>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</si>
  <si>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</si>
  <si>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</si>
  <si>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</si>
  <si>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</si>
  <si>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</si>
  <si>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</si>
  <si>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</si>
  <si>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</si>
  <si>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</si>
  <si>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</si>
  <si>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</si>
  <si>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</si>
  <si>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</si>
  <si>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</si>
  <si>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</si>
  <si>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</si>
  <si>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</si>
  <si>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</si>
  <si>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</si>
  <si>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</si>
  <si>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</si>
  <si>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</si>
  <si>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</si>
  <si>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</si>
  <si>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</si>
  <si>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</si>
  <si>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</si>
  <si>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</si>
  <si>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</si>
  <si>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</si>
  <si>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</si>
  <si>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</si>
  <si>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</si>
  <si>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</si>
  <si>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</si>
  <si>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</si>
  <si>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</si>
  <si>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</si>
  <si>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</si>
  <si>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</si>
  <si>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</si>
  <si>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</si>
  <si>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</si>
  <si>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</si>
  <si>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</si>
  <si>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</si>
  <si>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</si>
  <si>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</si>
  <si>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</si>
  <si>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</si>
  <si>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</si>
  <si>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</si>
  <si>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</si>
  <si>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</si>
  <si>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</si>
  <si>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</si>
  <si>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</si>
  <si>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</si>
  <si>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</si>
  <si>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</si>
  <si>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</si>
  <si>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</si>
  <si>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</si>
  <si>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</si>
  <si>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</si>
  <si>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</si>
  <si>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</si>
  <si>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</si>
  <si>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</si>
  <si>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</si>
  <si>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</si>
  <si>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</si>
  <si>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</si>
  <si>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</si>
  <si>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</si>
  <si>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</si>
  <si>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</si>
  <si>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</si>
  <si>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</si>
  <si>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</si>
  <si>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</si>
  <si>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</si>
  <si>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</si>
  <si>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</si>
  <si>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</si>
  <si>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</si>
  <si>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</si>
  <si>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</si>
  <si>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</si>
  <si>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</si>
  <si>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</si>
  <si>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</si>
  <si>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</si>
  <si>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</si>
  <si>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</si>
  <si>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</si>
  <si>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</si>
  <si>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</si>
  <si>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</si>
  <si>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</si>
  <si>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</si>
  <si>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</si>
  <si>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</si>
  <si>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</si>
  <si>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</si>
  <si>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</si>
  <si>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</si>
  <si>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</si>
  <si>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</si>
  <si>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</si>
  <si>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</si>
  <si>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</si>
  <si>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</si>
  <si>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</si>
  <si>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</si>
  <si>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</si>
  <si>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</si>
  <si>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</si>
  <si>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</si>
  <si>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</si>
  <si>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</si>
  <si>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</si>
  <si>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</si>
  <si>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</si>
  <si>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</si>
  <si>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</si>
  <si>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</si>
  <si>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</si>
  <si>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</si>
  <si>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</si>
  <si>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</si>
  <si>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</si>
  <si>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</si>
  <si>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</si>
  <si>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</si>
  <si>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</si>
  <si>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</si>
  <si>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</si>
  <si>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</si>
  <si>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</si>
  <si>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</si>
  <si>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</si>
  <si>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</si>
  <si>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</si>
  <si>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</si>
  <si>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</si>
  <si>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</si>
  <si>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</si>
  <si>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</si>
  <si>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</si>
  <si>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</si>
  <si>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</si>
  <si>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</si>
  <si>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</si>
  <si>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</si>
  <si>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</si>
  <si>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</si>
  <si>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</si>
  <si>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</si>
  <si>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</si>
  <si>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</si>
  <si>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</si>
  <si>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</si>
  <si>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</si>
  <si>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</si>
  <si>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</si>
  <si>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</si>
  <si>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</si>
  <si>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</si>
  <si>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</si>
  <si>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</si>
  <si>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</si>
  <si>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</si>
  <si>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</si>
  <si>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</si>
  <si>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</si>
  <si>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</si>
  <si>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</si>
  <si>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</si>
  <si>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</si>
  <si>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</si>
  <si>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</si>
  <si>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</si>
  <si>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</si>
  <si>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</si>
  <si>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</si>
  <si>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</si>
  <si>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</si>
  <si>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</si>
  <si>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</si>
  <si>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</si>
  <si>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</si>
  <si>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</si>
  <si>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</si>
  <si>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</si>
  <si>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</si>
  <si>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</si>
  <si>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</si>
  <si>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</si>
  <si>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</si>
  <si>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</si>
  <si>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</si>
  <si>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</si>
  <si>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</si>
  <si>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</si>
  <si>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</si>
  <si>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</si>
  <si>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</si>
  <si>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</si>
  <si>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</si>
  <si>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</si>
  <si>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</si>
  <si>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</si>
  <si>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</si>
  <si>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</si>
  <si>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</si>
  <si>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</si>
  <si>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</si>
  <si>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</si>
  <si>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</si>
  <si>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</si>
  <si>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</si>
  <si>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</si>
  <si>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</si>
  <si>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</si>
  <si>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</si>
  <si>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</si>
  <si>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</si>
  <si>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</si>
  <si>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</si>
  <si>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</si>
  <si>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</si>
  <si>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</si>
  <si>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</si>
  <si>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</si>
  <si>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</si>
  <si>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</si>
  <si>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</si>
  <si>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</si>
  <si>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</si>
  <si>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</si>
  <si>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</si>
  <si>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</si>
  <si>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</si>
  <si>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</si>
  <si>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</si>
  <si>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</si>
  <si>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</si>
  <si>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</si>
  <si>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</si>
  <si>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</si>
  <si>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</si>
  <si>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</si>
  <si>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</si>
  <si>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</si>
  <si>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</si>
  <si>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</si>
  <si>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</si>
  <si>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</si>
  <si>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</si>
  <si>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</si>
  <si>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</si>
  <si>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</si>
  <si>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</si>
  <si>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</si>
  <si>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</si>
  <si>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</si>
  <si>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</si>
  <si>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</si>
  <si>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</si>
  <si>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</si>
  <si>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</si>
  <si>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</si>
  <si>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</si>
  <si>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</si>
  <si>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</si>
  <si>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</si>
  <si>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</si>
  <si>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</si>
  <si>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</si>
  <si>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</si>
  <si>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</si>
  <si>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</si>
  <si>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</si>
  <si>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</si>
  <si>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</si>
  <si>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</si>
  <si>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</si>
  <si>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</si>
  <si>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</si>
  <si>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</si>
  <si>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</si>
  <si>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</si>
  <si>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</si>
  <si>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</si>
  <si>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</si>
  <si>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</si>
  <si>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</si>
  <si>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</si>
  <si>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</si>
  <si>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</si>
  <si>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</si>
  <si>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</si>
  <si>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</si>
  <si>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</si>
  <si>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</si>
  <si>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</si>
  <si>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</si>
  <si>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</si>
  <si>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</si>
  <si>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</si>
  <si>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</si>
  <si>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</si>
  <si>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</si>
  <si>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</si>
  <si>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</si>
  <si>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</si>
  <si>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</si>
  <si>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</si>
  <si>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</si>
  <si>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</si>
  <si>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</si>
  <si>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</si>
  <si>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</si>
  <si>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</si>
  <si>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</si>
  <si>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</si>
  <si>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</si>
  <si>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</si>
  <si>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</si>
  <si>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</si>
  <si>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</si>
  <si>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</si>
  <si>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</si>
  <si>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</si>
  <si>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</si>
  <si>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</si>
  <si>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</si>
  <si>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</si>
  <si>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</si>
  <si>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</si>
  <si>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</si>
  <si>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</si>
  <si>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</si>
  <si>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</si>
  <si>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</si>
  <si>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</si>
  <si>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</si>
  <si>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</si>
  <si>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</si>
  <si>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</si>
  <si>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</si>
  <si>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</si>
  <si>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</si>
  <si>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</si>
  <si>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</si>
  <si>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</si>
  <si>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</si>
  <si>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</si>
  <si>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</si>
  <si>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</si>
  <si>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</si>
  <si>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</si>
  <si>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</si>
  <si>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</si>
  <si>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</si>
  <si>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</si>
  <si>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</si>
  <si>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</si>
  <si>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</si>
  <si>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</si>
  <si>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</si>
  <si>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</si>
  <si>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</si>
  <si>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</si>
  <si>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</si>
  <si>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</si>
  <si>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</si>
  <si>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</si>
  <si>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</si>
  <si>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</si>
  <si>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</si>
  <si>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</si>
  <si>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</si>
  <si>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</si>
  <si>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</si>
  <si>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</si>
  <si>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</si>
  <si>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</si>
  <si>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</si>
  <si>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</si>
  <si>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</si>
  <si>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</si>
  <si>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</si>
  <si>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</si>
  <si>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</si>
  <si>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</si>
  <si>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</si>
  <si>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</si>
  <si>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</si>
  <si>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</si>
  <si>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</si>
  <si>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</si>
  <si>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</si>
  <si>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</si>
  <si>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</si>
  <si>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</si>
  <si>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</si>
  <si>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</si>
  <si>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</si>
  <si>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</si>
  <si>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</si>
  <si>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</si>
  <si>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</si>
  <si>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</si>
  <si>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</si>
  <si>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</si>
  <si>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</si>
  <si>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</si>
  <si>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</si>
  <si>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</si>
  <si>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</si>
  <si>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</si>
  <si>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</si>
  <si>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</si>
  <si>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</si>
  <si>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</si>
  <si>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</si>
  <si>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</si>
  <si>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</si>
  <si>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</si>
  <si>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</si>
  <si>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</si>
  <si>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</si>
  <si>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</si>
  <si>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</si>
  <si>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</si>
  <si>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</si>
  <si>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</si>
  <si>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</si>
  <si>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</si>
  <si>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</si>
  <si>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</si>
  <si>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</si>
  <si>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</si>
  <si>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</si>
  <si>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</si>
  <si>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</si>
  <si>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</si>
  <si>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</si>
  <si>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</si>
  <si>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</si>
  <si>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</si>
  <si>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</si>
  <si>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</si>
  <si>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</si>
  <si>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</si>
  <si>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</si>
  <si>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</si>
  <si>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</si>
  <si>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</si>
  <si>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</si>
  <si>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</si>
  <si>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</si>
  <si>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</si>
  <si>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</si>
  <si>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</si>
  <si>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</si>
  <si>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</si>
  <si>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</si>
  <si>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</si>
  <si>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</si>
  <si>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</si>
  <si>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</si>
  <si>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</si>
  <si>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</si>
  <si>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</si>
  <si>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</si>
  <si>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</si>
  <si>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</si>
  <si>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</si>
  <si>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</si>
  <si>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</si>
  <si>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</si>
  <si>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</si>
  <si>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</si>
  <si>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</si>
  <si>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</si>
  <si>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</si>
  <si>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</si>
  <si>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</si>
  <si>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</si>
  <si>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</si>
  <si>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</si>
  <si>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</si>
  <si>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</si>
  <si>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</si>
  <si>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</si>
  <si>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</si>
  <si>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</si>
  <si>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</si>
  <si>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</si>
  <si>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</si>
  <si>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</si>
  <si>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</si>
  <si>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</si>
  <si>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</si>
  <si>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</si>
  <si>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</si>
  <si>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</si>
  <si>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</si>
  <si>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</si>
  <si>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</si>
  <si>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</si>
  <si>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</si>
  <si>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</si>
  <si>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</si>
  <si>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</si>
  <si>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</si>
  <si>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</si>
  <si>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</si>
  <si>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</si>
  <si>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</si>
  <si>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</si>
  <si>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</si>
  <si>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</si>
  <si>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</si>
  <si>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</si>
  <si>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</si>
  <si>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</si>
  <si>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</si>
  <si>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</si>
  <si>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</si>
  <si>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</si>
  <si>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</si>
  <si>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</si>
  <si>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</si>
  <si>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</si>
  <si>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</si>
  <si>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</si>
  <si>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</si>
  <si>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</si>
  <si>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</si>
  <si>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</si>
  <si>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</si>
  <si>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</si>
  <si>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</si>
  <si>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</si>
  <si>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</si>
  <si>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</si>
  <si>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</si>
  <si>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</si>
  <si>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</si>
  <si>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</si>
  <si>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</si>
  <si>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</si>
  <si>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</si>
  <si>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</si>
  <si>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</si>
  <si>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</si>
  <si>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</si>
  <si>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</si>
  <si>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</si>
  <si>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</si>
  <si>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</si>
  <si>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</si>
  <si>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</si>
  <si>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</si>
  <si>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</si>
  <si>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</si>
  <si>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</si>
  <si>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</si>
  <si>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</si>
  <si>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</si>
  <si>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</si>
  <si>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</si>
  <si>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</si>
  <si>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</si>
  <si>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</si>
  <si>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</si>
  <si>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</si>
  <si>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</si>
  <si>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</si>
  <si>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</si>
  <si>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</si>
  <si>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</si>
  <si>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</si>
  <si>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</si>
  <si>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</si>
  <si>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</si>
  <si>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</si>
  <si>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</si>
  <si>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</si>
  <si>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</si>
  <si>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</si>
  <si>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</si>
  <si>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</si>
  <si>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</si>
  <si>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</si>
  <si>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</si>
  <si>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</si>
  <si>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</si>
  <si>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</si>
  <si>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</si>
  <si>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</si>
  <si>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</si>
  <si>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</si>
  <si>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</si>
  <si>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</si>
  <si>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</si>
  <si>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</si>
  <si>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</si>
  <si>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</si>
  <si>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</si>
  <si>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</si>
  <si>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</si>
  <si>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</si>
  <si>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</si>
  <si>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</si>
  <si>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</si>
  <si>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</si>
  <si>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</si>
  <si>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</si>
  <si>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</si>
  <si>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</si>
  <si>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</si>
  <si>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</si>
  <si>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</si>
  <si>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</si>
  <si>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</si>
  <si>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</si>
  <si>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</si>
  <si>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</si>
  <si>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</si>
  <si>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</si>
  <si>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</si>
  <si>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</si>
  <si>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</si>
  <si>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</si>
  <si>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</si>
  <si>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</si>
  <si>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</si>
  <si>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</si>
  <si>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</si>
  <si>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</si>
  <si>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</si>
  <si>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</si>
  <si>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</si>
  <si>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</si>
  <si>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</si>
  <si>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</si>
  <si>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</si>
  <si>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</si>
  <si>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</si>
  <si>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</si>
  <si>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</si>
  <si>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</si>
  <si>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</si>
  <si>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</si>
  <si>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</si>
  <si>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</si>
  <si>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</si>
  <si>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</si>
  <si>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</si>
  <si>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</si>
  <si>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</si>
  <si>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</si>
  <si>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</si>
  <si>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</si>
  <si>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</si>
  <si>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</si>
  <si>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</si>
  <si>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</si>
  <si>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</si>
  <si>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</si>
  <si>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</si>
  <si>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</si>
  <si>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</si>
  <si>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</si>
  <si>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</si>
  <si>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</si>
  <si>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</si>
  <si>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</si>
  <si>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</si>
  <si>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</si>
  <si>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</si>
  <si>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</si>
  <si>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</si>
  <si>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</si>
  <si>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</si>
  <si>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</si>
  <si>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</si>
  <si>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</si>
  <si>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</si>
  <si>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</si>
  <si>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</si>
  <si>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</si>
  <si>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</si>
  <si>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</si>
  <si>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</si>
  <si>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</si>
  <si>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</si>
  <si>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</si>
  <si>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</si>
  <si>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</si>
  <si>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</si>
  <si>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</si>
  <si>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</si>
  <si>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</si>
  <si>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</si>
  <si>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</si>
  <si>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</si>
  <si>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</si>
  <si>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</si>
  <si>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</si>
  <si>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</si>
  <si>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</si>
  <si>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</si>
  <si>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</si>
  <si>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</si>
  <si>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</si>
  <si>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</si>
  <si>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</si>
  <si>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</si>
  <si>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</si>
  <si>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</si>
  <si>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</si>
  <si>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</si>
  <si>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</si>
  <si>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</si>
  <si>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</si>
  <si>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</si>
  <si>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</si>
  <si>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</si>
  <si>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</si>
  <si>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</si>
  <si>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</si>
  <si>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</si>
  <si>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</si>
  <si>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</si>
  <si>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</si>
  <si>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</si>
  <si>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</si>
  <si>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</si>
  <si>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</si>
  <si>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</si>
  <si>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</si>
  <si>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</si>
  <si>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</si>
  <si>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</si>
  <si>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</si>
  <si>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</si>
  <si>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</si>
  <si>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</si>
  <si>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</si>
  <si>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</si>
  <si>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</si>
  <si>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</si>
  <si>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</si>
  <si>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</si>
  <si>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</si>
  <si>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</si>
  <si>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</si>
  <si>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</si>
  <si>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</si>
  <si>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</si>
  <si>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</si>
  <si>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</si>
  <si>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</si>
  <si>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</si>
  <si>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</si>
  <si>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</si>
  <si>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</si>
  <si>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</si>
  <si>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</si>
  <si>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</si>
  <si>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</si>
  <si>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</si>
  <si>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</si>
  <si>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</si>
  <si>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</si>
  <si>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</si>
  <si>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</si>
  <si>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</si>
  <si>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</si>
  <si>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</si>
  <si>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</si>
  <si>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</si>
  <si>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</si>
  <si>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</si>
  <si>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</si>
  <si>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</si>
  <si>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</si>
  <si>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</si>
  <si>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</si>
  <si>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</si>
  <si>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</si>
  <si>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</si>
  <si>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</si>
  <si>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</si>
  <si>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</si>
  <si>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</si>
  <si>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</si>
  <si>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</si>
  <si>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</si>
  <si>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</si>
  <si>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</si>
  <si>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</si>
  <si>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</si>
  <si>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</si>
  <si>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</si>
  <si>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</si>
  <si>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</si>
  <si>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</si>
  <si>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</si>
  <si>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</si>
  <si>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</si>
  <si>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</si>
  <si>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</si>
  <si>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</si>
  <si>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</si>
  <si>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</si>
  <si>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</si>
  <si>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</si>
  <si>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</si>
  <si>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</si>
  <si>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</si>
  <si>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</si>
  <si>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</si>
  <si>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</si>
  <si>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</si>
  <si>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</si>
  <si>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</si>
  <si>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</si>
  <si>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</si>
  <si>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</si>
  <si>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</si>
  <si>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</si>
  <si>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</si>
  <si>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</si>
  <si>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</si>
  <si>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</si>
  <si>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</si>
  <si>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</si>
  <si>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</si>
  <si>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</si>
  <si>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</si>
  <si>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</si>
  <si>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</si>
  <si>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</si>
  <si>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</si>
  <si>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</si>
  <si>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</si>
  <si>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</si>
  <si>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</si>
  <si>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</si>
  <si>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</si>
  <si>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</si>
  <si>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</si>
  <si>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</si>
  <si>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</si>
  <si>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</si>
  <si>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</si>
  <si>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</si>
  <si>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</si>
  <si>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</si>
  <si>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</si>
  <si>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</si>
  <si>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</si>
  <si>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</si>
  <si>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</si>
  <si>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</si>
  <si>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</si>
  <si>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</si>
  <si>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</si>
  <si>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</si>
  <si>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</si>
  <si>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</si>
  <si>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</si>
  <si>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</si>
  <si>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</si>
  <si>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</si>
  <si>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</si>
  <si>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</si>
  <si>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</si>
  <si>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</si>
  <si>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</si>
  <si>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</si>
  <si>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</si>
  <si>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</si>
  <si>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</si>
  <si>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</si>
  <si>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</si>
  <si>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</si>
  <si>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</si>
  <si>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</si>
  <si>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</si>
  <si>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</si>
  <si>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</si>
  <si>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</si>
  <si>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</si>
  <si>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</si>
  <si>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</si>
  <si>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</si>
  <si>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</si>
  <si>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</si>
  <si>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</si>
  <si>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</si>
  <si>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</si>
  <si>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</si>
  <si>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</si>
  <si>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</si>
  <si>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</si>
  <si>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</si>
  <si>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</si>
  <si>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</si>
  <si>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</si>
  <si>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</si>
  <si>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</si>
  <si>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</si>
  <si>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</si>
  <si>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</si>
  <si>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</si>
  <si>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</si>
  <si>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</si>
  <si>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</si>
  <si>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</si>
  <si>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</si>
  <si>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</si>
  <si>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</si>
  <si>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</si>
  <si>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</si>
  <si>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</si>
  <si>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</si>
  <si>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</si>
  <si>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</si>
  <si>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</si>
  <si>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</si>
  <si>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</si>
  <si>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</si>
  <si>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</si>
  <si>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</si>
  <si>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</si>
  <si>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</si>
  <si>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</si>
  <si>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</si>
  <si>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</si>
  <si>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</si>
  <si>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</si>
  <si>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</si>
  <si>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</si>
  <si>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</si>
  <si>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</si>
  <si>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</si>
  <si>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</si>
  <si>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</si>
  <si>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</si>
  <si>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</si>
  <si>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</si>
  <si>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</si>
  <si>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</si>
  <si>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</si>
  <si>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</si>
  <si>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</si>
  <si>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</si>
  <si>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</si>
  <si>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</si>
  <si>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</si>
  <si>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</si>
  <si>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</si>
  <si>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</si>
  <si>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</si>
  <si>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</si>
  <si>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</si>
  <si>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</si>
  <si>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</si>
  <si>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</si>
  <si>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</si>
  <si>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</si>
  <si>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</si>
  <si>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</si>
  <si>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</si>
  <si>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</si>
  <si>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</si>
  <si>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</si>
  <si>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</si>
  <si>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</si>
  <si>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</si>
  <si>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</si>
  <si>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</si>
  <si>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</si>
  <si>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</si>
  <si>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</si>
  <si>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</si>
  <si>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</si>
  <si>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</si>
  <si>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</si>
  <si>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</si>
  <si>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</si>
  <si>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</si>
  <si>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</si>
  <si>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</si>
  <si>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</si>
  <si>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</si>
  <si>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</si>
  <si>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</si>
  <si>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</si>
  <si>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</si>
  <si>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</si>
  <si>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</si>
  <si>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</si>
  <si>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</si>
  <si>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</si>
  <si>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</si>
  <si>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</si>
  <si>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</si>
  <si>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</si>
  <si>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</si>
  <si>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</si>
  <si>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</si>
  <si>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</si>
  <si>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</si>
  <si>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</si>
  <si>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</si>
  <si>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</si>
  <si>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</si>
  <si>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</si>
  <si>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</si>
  <si>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</si>
  <si>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</si>
  <si>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</si>
  <si>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</si>
  <si>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</si>
  <si>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</si>
  <si>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</si>
  <si>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</si>
  <si>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</si>
  <si>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</si>
  <si>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</si>
  <si>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</si>
  <si>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</si>
  <si>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</si>
  <si>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</si>
  <si>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</si>
  <si>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</si>
  <si>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</si>
  <si>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</si>
  <si>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</si>
  <si>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</si>
  <si>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</si>
  <si>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</si>
  <si>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</si>
  <si>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</si>
  <si>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</si>
  <si>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</si>
  <si>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</si>
  <si>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</si>
  <si>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</si>
  <si>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</si>
  <si>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</si>
  <si>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</si>
  <si>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</si>
  <si>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</si>
  <si>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</si>
  <si>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</si>
  <si>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</si>
  <si>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</si>
  <si>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</si>
  <si>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</si>
  <si>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</si>
  <si>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</si>
  <si>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</si>
  <si>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</si>
  <si>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</si>
  <si>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</si>
  <si>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</si>
  <si>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</si>
  <si>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</si>
  <si>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</si>
  <si>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</si>
  <si>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</si>
  <si>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</si>
  <si>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</si>
  <si>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</si>
  <si>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</si>
  <si>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</si>
  <si>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</si>
  <si>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</si>
  <si>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</si>
  <si>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</si>
  <si>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</si>
  <si>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</si>
  <si>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</si>
  <si>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</si>
  <si>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</si>
  <si>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</si>
  <si>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</si>
  <si>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</si>
  <si>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</si>
  <si>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</si>
  <si>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</si>
  <si>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</si>
  <si>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</si>
  <si>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</si>
  <si>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</si>
  <si>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</si>
  <si>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</si>
  <si>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</si>
  <si>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</si>
  <si>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</si>
  <si>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</si>
  <si>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</si>
  <si>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</si>
  <si>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</si>
  <si>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</si>
  <si>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</si>
  <si>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</si>
  <si>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</si>
  <si>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</si>
  <si>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</si>
  <si>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</si>
  <si>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</si>
  <si>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</si>
  <si>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</si>
  <si>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</si>
  <si>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</si>
  <si>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</si>
  <si>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</si>
  <si>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</si>
  <si>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</si>
  <si>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</si>
  <si>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</si>
  <si>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</si>
  <si>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</si>
  <si>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</si>
  <si>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</si>
  <si>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</si>
  <si>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</si>
  <si>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</si>
  <si>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</si>
  <si>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</si>
  <si>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</si>
  <si>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</si>
  <si>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</si>
  <si>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</si>
  <si>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</si>
  <si>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</si>
  <si>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</si>
  <si>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</si>
  <si>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</si>
  <si>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</si>
  <si>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</si>
  <si>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</si>
  <si>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</si>
  <si>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</si>
  <si>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</si>
  <si>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</si>
  <si>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</si>
  <si>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</si>
  <si>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</si>
  <si>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</si>
  <si>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</si>
  <si>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</si>
  <si>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</si>
  <si>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</si>
  <si>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</si>
  <si>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</si>
  <si>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</si>
  <si>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</si>
  <si>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</si>
  <si>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</si>
  <si>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</si>
  <si>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</si>
  <si>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</si>
  <si>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</si>
  <si>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</si>
  <si>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</si>
  <si>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</si>
  <si>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</si>
  <si>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</si>
  <si>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</si>
  <si>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</si>
  <si>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</si>
  <si>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</si>
  <si>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</si>
  <si>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</si>
  <si>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</si>
  <si>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</si>
  <si>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</si>
  <si>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</si>
  <si>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</si>
  <si>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</si>
  <si>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</si>
  <si>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</si>
  <si>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</si>
  <si>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</si>
  <si>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</si>
  <si>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</si>
  <si>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</si>
  <si>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</si>
  <si>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</si>
  <si>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</si>
  <si>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</si>
  <si>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</si>
  <si>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</si>
  <si>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</si>
  <si>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</si>
  <si>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</si>
  <si>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</si>
  <si>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</si>
  <si>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</si>
  <si>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</si>
  <si>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</si>
  <si>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</si>
  <si>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</si>
  <si>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</si>
  <si>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</si>
  <si>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</si>
  <si>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</si>
  <si>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</si>
  <si>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</si>
  <si>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</si>
  <si>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</si>
  <si>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</si>
  <si>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</si>
  <si>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</si>
  <si>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</si>
  <si>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</si>
  <si>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</si>
  <si>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</si>
  <si>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</si>
  <si>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</si>
  <si>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</si>
  <si>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</si>
  <si>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</si>
  <si>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</si>
  <si>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</si>
  <si>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</si>
  <si>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</si>
  <si>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</si>
  <si>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</si>
  <si>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</si>
  <si>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</si>
  <si>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</si>
  <si>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</si>
  <si>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</si>
  <si>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</si>
  <si>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</si>
  <si>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</si>
  <si>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</si>
  <si>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</si>
  <si>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</si>
  <si>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</si>
  <si>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</si>
  <si>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</si>
  <si>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</si>
  <si>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</si>
  <si>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</si>
  <si>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</si>
  <si>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</si>
  <si>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</si>
  <si>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</si>
  <si>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</si>
  <si>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</si>
  <si>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</si>
  <si>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</si>
  <si>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</si>
  <si>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</si>
  <si>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</si>
  <si>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</si>
  <si>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</si>
  <si>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</si>
  <si>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</si>
  <si>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</si>
  <si>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</si>
  <si>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</si>
  <si>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</si>
  <si>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</si>
  <si>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</si>
  <si>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</si>
  <si>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</si>
  <si>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</si>
  <si>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</si>
  <si>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</si>
  <si>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</si>
  <si>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</si>
  <si>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</si>
  <si>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</si>
  <si>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</si>
  <si>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</si>
  <si>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</si>
  <si>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</si>
  <si>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</si>
  <si>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</si>
  <si>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</si>
  <si>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</si>
  <si>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</si>
  <si>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</si>
  <si>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</si>
  <si>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</si>
  <si>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</si>
  <si>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</si>
  <si>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</si>
  <si>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</si>
  <si>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</si>
  <si>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</si>
  <si>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</si>
  <si>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</si>
  <si>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</si>
  <si>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</si>
  <si>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</si>
  <si>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</si>
  <si>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</si>
  <si>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</si>
  <si>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</si>
  <si>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</si>
  <si>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</si>
  <si>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</si>
  <si>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</si>
  <si>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</si>
  <si>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</si>
  <si>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</si>
  <si>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</si>
  <si>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</si>
  <si>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</si>
  <si>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</si>
  <si>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</si>
  <si>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</si>
  <si>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</si>
  <si>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</si>
  <si>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</si>
  <si>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</si>
  <si>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</si>
  <si>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</si>
  <si>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</si>
  <si>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</si>
  <si>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</si>
  <si>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</si>
  <si>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</si>
  <si>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</si>
  <si>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</si>
  <si>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</si>
  <si>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</si>
  <si>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</si>
  <si>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</si>
  <si>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</si>
  <si>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</si>
  <si>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</si>
  <si>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</si>
  <si>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</si>
  <si>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</si>
  <si>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</si>
  <si>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</si>
  <si>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</si>
  <si>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</si>
  <si>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</si>
  <si>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</si>
  <si>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</si>
  <si>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</si>
  <si>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</si>
  <si>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</si>
  <si>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</si>
  <si>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</si>
  <si>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</si>
  <si>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</si>
  <si>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</si>
  <si>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</si>
  <si>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</si>
  <si>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</si>
  <si>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</si>
  <si>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</si>
  <si>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</si>
  <si>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</si>
  <si>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</si>
  <si>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</si>
  <si>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</si>
  <si>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</si>
  <si>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</si>
  <si>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</si>
  <si>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</si>
  <si>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</si>
  <si>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</si>
  <si>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</si>
  <si>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</si>
  <si>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</si>
  <si>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</si>
  <si>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</si>
  <si>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</si>
  <si>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</si>
  <si>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</si>
  <si>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</si>
  <si>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</si>
  <si>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</si>
  <si>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</si>
  <si>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</si>
  <si>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</si>
  <si>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</si>
  <si>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</si>
  <si>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</si>
  <si>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</si>
  <si>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</si>
  <si>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</si>
  <si>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</si>
  <si>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at site</t>
  </si>
  <si>
    <t>ETA 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</si>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</sst>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7" totalsRowShown="0" headerRowDxfId="48" dataDxfId="47" headerRowBorderDxfId="45" tableBorderDxfId="46" totalsRowBorderDxfId="44">
  <autoFilter ref="A1:L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313.53795069444459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0.1073256944437162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5.2105787035543472E-2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45976.486376620371</v>
      </c>
      <c r="H5" s="111"/>
      <c r="I5" s="109" t="str">
        <f>IFERROR(VLOOKUP(D5,DB!A:F,6,0),"")</f>
        <v/>
      </c>
      <c r="J5" s="109" t="str">
        <f>IFERROR(VLOOKUP(D5,DB!A:G,7,0),"")</f>
        <v/>
      </c>
      <c r="K5" s="113" t="s">
        <v>39027</v>
      </c>
      <c r="L5" s="114" t="str">
        <f>IFERROR(VLOOKUP(D5,DB!A:I,9,0),"")</f>
        <v/>
      </c>
    </row>
    <row r="6" spans="1:15" ht="15" customHeight="1">
      <c r="A6" s="108"/>
      <c r="B6" s="109" t="str">
        <f>IFERROR(VLOOKUP(D6,DB!A:K,11,0),"")</f>
        <v/>
      </c>
      <c r="C6" s="109"/>
      <c r="D6" s="109"/>
      <c r="E6" s="110"/>
      <c r="F6" s="111"/>
      <c r="G6" s="112">
        <f t="shared" ca="1" si="0"/>
        <v>45976.486376620371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45976.486376620371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45976.486376620371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45976.486376620371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45976.486376620371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45976.486376620371</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45976.486376620371</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45976.486376620371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45976.486376620371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45976.486376620371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45976.486376620371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45976.486376620371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45976.486376620371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45976.486376620371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45976.486376620371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45976.486376620371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45976.486376620371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45976.486376620371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45976.486376620371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45976.486376620371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45976.486376620371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45976.486376620371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45976.486376620371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45976.486376620371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45976.486376620371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45976.486376620371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45976.486376620371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45976.486376620371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45976.486376620371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45976.486376620371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45976.486376620371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45976.486376620371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45976.486376620371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45976.486376620371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45976.486376620371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45976.486376620371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45976.486376620371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45976.486376620371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45976.486376620371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45976.486376620371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45976.486376620371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45976.486376620371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45976.486376620371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45976.486376620371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45976.486376620371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45976.486376620371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45976.486376620371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45976.486376620371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45976.486376620371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45976.486376620371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45976.486376620371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45976.486376620371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45976.486376620371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45976.486376620371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45976.486376620371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45976.486376620371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45976.486376620371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45976.486376620371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45976.486376620371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45976.486376620371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45976.486376620371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45976.486376620371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45976.486376620371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45976.486376620371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45976.486376620371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45976.486376620371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45976.486376620371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45976.486376620371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45976.486376620371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45976.486376620371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45976.486376620371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45976.486376620371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45976.486376620371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45976.486376620371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45976.486376620371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45976.486376620371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45976.486376620371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45976.486376620371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45976.486376620371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45976.486376620371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45976.486376620371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45976.486376620371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45976.486376620371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45976.486376620371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45976.486376620371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45976.486376620371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45976.486376620371</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5795A264-B563-45A6-AD3B-C5551C7872C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 ca="1" si="0">IFERROR(NOW()-F3,"-")</f>
        <v>151.48653865740926</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60" customFormat="1" ht="31.5" customHeight="1">
      <c r="A4" s="162" t="s">
        <v>39110</v>
      </c>
      <c r="B4" s="61" t="str">
        <f>IFERROR(VLOOKUP(D4,DB!A:K,11,0),"")</f>
        <v>R2</v>
      </c>
      <c r="C4" s="61">
        <v>1</v>
      </c>
      <c r="D4" s="61" t="s">
        <v>39111</v>
      </c>
      <c r="E4" s="85" t="s">
        <v>39021</v>
      </c>
      <c r="F4" s="87">
        <v>45976.436342592591</v>
      </c>
      <c r="G4" s="75">
        <f ca="1">IFERROR(NOW()-F4,"-")</f>
        <v>5.0034027779474854E-2</v>
      </c>
      <c r="H4" s="87" t="s">
        <v>39112</v>
      </c>
      <c r="I4" s="61" t="str">
        <f>IFERROR(VLOOKUP(D4,DB!A:F,6,0),"")</f>
        <v>Generator-SG</v>
      </c>
      <c r="J4" s="61" t="str">
        <f>IFERROR(VLOOKUP(D4,DB!A:G,7,0),"")</f>
        <v>In progress</v>
      </c>
      <c r="K4" s="86" t="s">
        <v>39113</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61"/>
    </row>
    <row r="5" spans="1:88" ht="31.5" customHeight="1">
      <c r="A5" s="102" t="s">
        <v>39114</v>
      </c>
      <c r="B5" s="18" t="str">
        <f>IFERROR(VLOOKUP(D5,DB!A:K,11,0),"")</f>
        <v>R2</v>
      </c>
      <c r="C5" s="18">
        <v>1</v>
      </c>
      <c r="D5" s="18" t="s">
        <v>39115</v>
      </c>
      <c r="E5" s="103" t="s">
        <v>39021</v>
      </c>
      <c r="F5" s="159">
        <v>45976.436342592591</v>
      </c>
      <c r="G5" s="105">
        <f ca="1">IFERROR(NOW()-F5,"-")</f>
        <v>5.0034027779474854E-2</v>
      </c>
      <c r="H5" s="104">
        <v>45976.440057870372</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63"/>
      <c r="E6" s="103"/>
      <c r="F6" s="104"/>
      <c r="G6" s="105">
        <f ca="1">IFERROR(NOW()-F6,"-")</f>
        <v>45976.486376620371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45976.486376620371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45976.486376620371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45976.486376620371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45976.486376620371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45976.486376620371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45976.486376620371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45976.486376620371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45976.486376620371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45976.486376620371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45976.486376620371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45976.486376620371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45976.486376620371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45976.486376620371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45976.486376620371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45976.486376620371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45976.486376620371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45976.486376620371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45976.486376620371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45976.486376620371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45976.486376620371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45976.486376620371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45976.486376620371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45976.486376620371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45976.486376620371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45976.486376620371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45976.486376620371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45976.486376620371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45976.486376620371</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A11" sqref="A11:XFD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45976.486376620371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45976.486376620371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45976.486376620371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45976.486376620371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45976.486376620371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45976.486376620371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45976.486376620371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45976.486376620371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45976.486376620371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45976.486376620371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45976.486376620371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45976.486376620371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45976.486376620371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45976.486376620371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45976.486376620371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45976.486376620371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45976.486376620371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45976.486376620371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45976.486376620371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45976.486376620371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45976.486376620371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45976.486376620371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45976.486376620371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45976.486376620371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45976.486376620371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45976.486376620371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45976.486376620371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45976.486376620371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45976.486376620371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45976.486376620371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45976.486376620371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45976.486376620371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45976.486376620371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45976.486376620371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45976.486376620371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45976.486376620371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45976.486376620371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45976.486376620371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45976.486376620371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45976.486376620371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45976.486376620371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45976.486376620371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45976.486376620371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45976.486376620371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45976.486376620371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45976.486376620371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45976.486376620371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45976.486376620371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45976.486376620371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45976.486376620371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45976.486376620371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45976.486376620371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45976.486376620371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45976.486376620371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45976.486376620371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45976.486376620371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45976.486376620371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45976.486376620371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45976.486376620371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45976.486376620371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45976.486376620371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45976.486376620371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45976.486376620371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45976.486376620371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45976.486376620371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45976.486376620371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45976.486376620371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45976.486376620371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45976.486376620371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45976.486376620371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45976.486376620371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45976.486376620371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45976.486376620371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45976.486376620371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45976.486376620371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45976.486376620371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45976.486376620371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45976.486376620371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45976.486376620371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45976.486376620371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45976.486376620371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45976.486376620371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45976.486376620371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45976.486376620371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45976.486376620371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45976.486376620371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45976.486376620371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45976.486376620371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45976.486376620371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45976.486376620371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45976.486376620371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45976.486376620371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45976.486376620371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45976.486376620371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45976.486376620371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45976.486376620371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45976.486376620371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45976.486376620371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45976.486376620371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45976.486376620371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45976.486376620371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45976.486376620371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45976.486376620371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45976.486376620371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45976.486376620371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45976.486376620371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45976.486376620371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45976.486376620371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45976.486376620371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45976.486376620371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45976.486376620371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45976.486376620371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45976.486376620371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45976.486376620371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45976.486376620371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45976.486376620371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45976.486376620371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45976.486376620371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45976.486376620371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45976.486376620371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45976.486376620371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45976.486376620371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45976.486376620371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45976.486376620371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45976.486376620371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45976.486376620371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45976.486376620371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45976.486376620371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45976.486376620371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45976.486376620371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45976.486376620371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45976.486376620371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45976.486376620371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45976.486376620371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45976.486376620371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45976.486376620371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45976.486376620371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45976.486376620371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45976.486376620371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45976.486376620371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45976.486376620371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45976.486376620371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45976.486376620371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45976.486376620371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45976.486376620371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45976.486376620371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45976.486376620371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45976.486376620371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45976.486376620371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45976.486376620371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45976.486376620371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45976.486376620371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45976.486376620371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45976.486376620371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45976.486376620371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45976.486376620371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45976.486376620371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45976.486376620371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45976.486376620371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45976.486376620371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45976.486376620371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45976.486376620371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45976.486376620371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45976.486376620371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45976.486376620371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45976.486376620371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45976.486376620371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45976.486376620371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45976.486376620371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45976.486376620371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45976.486376620371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45976.486376620371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45976.486376620371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45976.486376620371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45976.486376620371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45976.486376620371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45976.486376620371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45976.486376620371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45976.486376620371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45976.486376620371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45976.486376620371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45976.486376620371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45976.486376620371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45976.486376620371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45976.486376620371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45976.486376620371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45976.486376620371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45976.486376620371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45976.486376620371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45976.486376620371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45976.486376620371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45976.486376620371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45976.486376620371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45976.486376620371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45976.486376620371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45976.486376620371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45976.486376620371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45976.486376620371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45976.486376620371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45976.486376620371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45976.486376620371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45976.486376620371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45976.486376620371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45976.486376620371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45976.486376620371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45976.486376620371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45976.486376620371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45976.486376620371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45976.486376620371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45976.486376620371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45976.486376620371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45976.486376620371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45976.486376620371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45976.486376620371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45976.486376620371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45976.486376620371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45976.486376620371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45976.486376620371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45976.486376620371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45976.486376620371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45976.486376620371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45976.486376620371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45976.486376620371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45976.486376620371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45976.486376620371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45976.486376620371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45976.486376620371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45976.486376620371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45976.486376620371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45976.486376620371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45976.486376620371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45976.486376620371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45976.486376620371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45976.486376620371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45976.486376620371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45976.486376620371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45976.486376620371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45976.486376620371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45976.486376620371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45976.486376620371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45976.486376620371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45976.486376620371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45976.486376620371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45976.486376620371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45976.486376620371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45976.486376620371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45976.486376620371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45976.486376620371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45976.486376620371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45976.486376620371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45976.486376620371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45976.486376620371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45976.486376620371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45976.486376620371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45976.486376620371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45976.486376620371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45976.486376620371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45976.486376620371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45976.486376620371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45976.486376620371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45976.486376620371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45976.486376620371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45976.486376620371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45976.486376620371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45976.486376620371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45976.486376620371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45976.486376620371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45976.486376620371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45976.486376620371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45976.486376620371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45976.486376620371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45976.486376620371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45976.486376620371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45976.486376620371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45976.486376620371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45976.486376620371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45976.486376620371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45976.486376620371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45976.486376620371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45976.486376620371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45976.486376620371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45976.486376620371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45976.486376620371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45976.486376620371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45976.486376620371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45976.486376620371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45976.486376620371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45976.486376620371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45976.486376620371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45976.486376620371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45976.486376620371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45976.486376620371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45976.486376620371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45976.486376620371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45976.486376620371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45976.486376620371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45976.486376620371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45976.486376620371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45976.486376620371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45976.486376620371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45976.486376620371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45976.486376620371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45976.486376620371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45976.486376620371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45976.486376620371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45976.486376620371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45976.486376620371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45976.486376620371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45976.486376620371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45976.486376620371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45976.486376620371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45976.486376620371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45976.486376620371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45976.486376620371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45976.486376620371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45976.486376620371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45976.486376620371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45976.486376620371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45976.486376620371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45976.486376620371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45976.486376620371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45976.486376620371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45976.486376620371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45976.486376620371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45976.486376620371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45976.486376620371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45976.486376620371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45976.486376620371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45976.486376620371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45976.486376620371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45976.486376620371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45976.486376620371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45976.486376620371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45976.486376620371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45976.486376620371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45976.486376620371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45976.486376620371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45976.486376620371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45976.486376620371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45976.486376620371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45976.486376620371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45976.486376620371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45976.486376620371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45976.486376620371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45976.486376620371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45976.486376620371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45976.486376620371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45976.486376620371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45976.486376620371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45976.486376620371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45976.486376620371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45976.486376620371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45976.486376620371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45976.486376620371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45976.486376620371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45976.486376620371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45976.486376620371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45976.486376620371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45976.486376620371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45976.486376620371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45976.486376620371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45976.486376620371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45976.486376620371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45976.486376620371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45976.486376620371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45976.486376620371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45976.486376620371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45976.486376620371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45976.486376620371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45976.486376620371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45976.486376620371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45976.486376620371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45976.486376620371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45976.486376620371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45976.486376620371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45976.486376620371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45976.486376620371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45976.486376620371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45976.486376620371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45976.486376620371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45976.486376620371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45976.486376620371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45976.486376620371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45976.486376620371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45976.486376620371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45976.486376620371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45976.486376620371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45976.486376620371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45976.486376620371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45976.486376620371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45976.486376620371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45976.486376620371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45976.486376620371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45976.486376620371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45976.486376620371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45976.486376620371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45976.486376620371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45976.486376620371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45976.486376620371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45976.486376620371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45976.486376620371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45976.486376620371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45976.486376620371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45976.486376620371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45976.486376620371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45976.486376620371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45976.486376620371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45976.486376620371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45976.486376620371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45976.486376620371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45976.486376620371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45976.486376620371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45976.486376620371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45976.486376620371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45976.486376620371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45976.486376620371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45976.486376620371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45976.486376620371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45976.486376620371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45976.486376620371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45976.486376620371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45976.486376620371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45976.486376620371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45976.486376620371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45976.486376620371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45976.486376620371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45976.486376620371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45976.486376620371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45976.486376620371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45976.486376620371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45976.486376620371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45976.486376620371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45976.486376620371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45976.486376620371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45976.486376620371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45976.486376620371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45976.486376620371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45976.486376620371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45976.486376620371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45976.486376620371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45976.486376620371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45976.486376620371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45976.486376620371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45976.486376620371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45976.486376620371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45976.486376620371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45976.486376620371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45976.486376620371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45976.486376620371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45976.486376620371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45976.486376620371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45976.486376620371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45976.486376620371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45976.486376620371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45976.486376620371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45976.486376620371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45976.486376620371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45976.486376620371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45976.486376620371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45976.486376620371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45976.486376620371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45976.486376620371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45976.486376620371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45976.486376620371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45976.486376620371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45976.486376620371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45976.486376620371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45976.486376620371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45976.486376620371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45976.486376620371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45976.486376620371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45976.486376620371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45976.486376620371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45976.486376620371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45976.486376620371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45976.486376620371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45976.486376620371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45976.486376620371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45976.486376620371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45976.486376620371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45976.486376620371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45976.486376620371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45976.486376620371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45976.486376620371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45976.486376620371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45976.486376620371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45976.486376620371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45976.486376620371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45976.486376620371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45976.486376620371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45976.486376620371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45976.486376620371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45976.486376620371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45976.486376620371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45976.486376620371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45976.486376620371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45976.486376620371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45976.486376620371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45976.486376620371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45976.486376620371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45976.486376620371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45976.486376620371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45976.486376620371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45976.486376620371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45976.486376620371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45976.486376620371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45976.486376620371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45976.486376620371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45976.486376620371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45976.486376620371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45976.486376620371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45976.486376620371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45976.486376620371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45976.486376620371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45976.486376620371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45976.486376620371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45976.486376620371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45976.486376620371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45976.486376620371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45976.486376620371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45976.486376620371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45976.486376620371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45976.486376620371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45976.486376620371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45976.486376620371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45976.486376620371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45976.486376620371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45976.486376620371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45976.486376620371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45976.486376620371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45976.486376620371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45976.486376620371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45976.486376620371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45976.486376620371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45976.486376620371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45976.486376620371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45976.486376620371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45976.486376620371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45976.486376620371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45976.486376620371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45976.486376620371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45976.486376620371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45976.486376620371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45976.486376620371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45976.486376620371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45976.486376620371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45976.486376620371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45976.486376620371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45976.486376620371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45976.486376620371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45976.486376620371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45976.486376620371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45976.486376620371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45976.486376620371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45976.486376620371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45976.486376620371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45976.486376620371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45976.486376620371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45976.486376620371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45976.486376620371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45976.486376620371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45976.486376620371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45976.486376620371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45976.486376620371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45976.486376620371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45976.486376620371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45976.486376620371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45976.486376620371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45976.486376620371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45976.486376620371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45976.486376620371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45976.486376620371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45976.486376620371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45976.486376620371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45976.486376620371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45976.486376620371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45976.486376620371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45976.486376620371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45976.486376620371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45976.486376620371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45976.486376620371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45976.486376620371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45976.486376620371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45976.486376620371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45976.486376620371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45976.486376620371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45976.486376620371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45976.486376620371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45976.486376620371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45976.486376620371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45976.486376620371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45976.486376620371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45976.486376620371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45976.486376620371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45976.486376620371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45976.486376620371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45976.486376620371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45976.486376620371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45976.486376620371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45976.486376620371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45976.486376620371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45976.486376620371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45976.486376620371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45976.486376620371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45976.486376620371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45976.486376620371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45976.486376620371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45976.486376620371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45976.486376620371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45976.486376620371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45976.486376620371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45976.486376620371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45976.486376620371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45976.486376620371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45976.486376620371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45976.486376620371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45976.486376620371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45976.486376620371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45976.486376620371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45976.486376620371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45976.486376620371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45976.486376620371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45976.486376620371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45976.486376620371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45976.486376620371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45976.486376620371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45976.486376620371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45976.486376620371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45976.486376620371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45976.486376620371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45976.486376620371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45976.486376620371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45976.486376620371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45976.486376620371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45976.486376620371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45976.486376620371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45976.486376620371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45976.486376620371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45976.486376620371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45976.486376620371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45976.486376620371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45976.486376620371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45976.486376620371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45976.486376620371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45976.486376620371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45976.486376620371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45976.486376620371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45976.486376620371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45976.486376620371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45976.486376620371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45976.486376620371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45976.486376620371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45976.486376620371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45976.486376620371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45976.486376620371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45976.486376620371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45976.486376620371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45976.486376620371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45976.486376620371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45976.486376620371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45976.486376620371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45976.486376620371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45976.486376620371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45976.486376620371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45976.486376620371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45976.486376620371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45976.486376620371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45976.486376620371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45976.486376620371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45976.486376620371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45976.486376620371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45976.486376620371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45976.486376620371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45976.486376620371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45976.486376620371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45976.486376620371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45976.486376620371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45976.486376620371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45976.486376620371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45976.486376620371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45976.486376620371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45976.486376620371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45976.486376620371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45976.486376620371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45976.486376620371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45976.486376620371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45976.486376620371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45976.486376620371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45976.486376620371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45976.486376620371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45976.486376620371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45976.486376620371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45976.486376620371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45976.486376620371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45976.486376620371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45976.486376620371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45976.486376620371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45976.486376620371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45976.486376620371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45976.486376620371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45976.486376620371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45976.486376620371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45976.486376620371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45976.486376620371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45976.486376620371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45976.486376620371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45976.486376620371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45976.486376620371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45976.486376620371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45976.486376620371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45976.486376620371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45976.486376620371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45976.486376620371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45976.486376620371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45976.486376620371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45976.486376620371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45976.486376620371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45976.486376620371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45976.486376620371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45976.486376620371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45976.486376620371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45976.486376620371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45976.486376620371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45976.486376620371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45976.486376620371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45976.486376620371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45976.486376620371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45976.486376620371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45976.486376620371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45976.486376620371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45976.486376620371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45976.486376620371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45976.486376620371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45976.486376620371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45976.486376620371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45976.486376620371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45976.486376620371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45976.486376620371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45976.486376620371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45976.486376620371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45976.486376620371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45976.486376620371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45976.486376620371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45976.486376620371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45976.486376620371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45976.486376620371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45976.486376620371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45976.486376620371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45976.486376620371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45976.486376620371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45976.486376620371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45976.486376620371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45976.486376620371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45976.486376620371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45976.486376620371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45976.486376620371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45976.486376620371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45976.486376620371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45976.486376620371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45976.486376620371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45976.486376620371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45976.486376620371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45976.486376620371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45976.486376620371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45976.486376620371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45976.486376620371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45976.486376620371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45976.486376620371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45976.486376620371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45976.486376620371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45976.486376620371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45976.486376620371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45976.486376620371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45976.486376620371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45976.486376620371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45976.486376620371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45976.486376620371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45976.486376620371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45976.486376620371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45976.486376620371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45976.486376620371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45976.486376620371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45976.486376620371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45976.486376620371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45976.486376620371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45976.486376620371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45976.486376620371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45976.486376620371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45976.486376620371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45976.486376620371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45976.486376620371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45976.486376620371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45976.486376620371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45976.486376620371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45976.486376620371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45976.486376620371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45976.486376620371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45976.486376620371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45976.486376620371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45976.486376620371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45976.486376620371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45976.486376620371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45976.486376620371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45976.486376620371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45976.486376620371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45976.486376620371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45976.486376620371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45976.486376620371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45976.486376620371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45976.486376620371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45976.486376620371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45976.486376620371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45976.486376620371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45976.486376620371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45976.486376620371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45976.486376620371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45976.486376620371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45976.486376620371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45976.486376620371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45976.486376620371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45976.486376620371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45976.486376620371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45976.486376620371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45976.486376620371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45976.486376620371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45976.486376620371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45976.486376620371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45976.486376620371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45976.486376620371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45976.486376620371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45976.486376620371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45976.486376620371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45976.486376620371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45976.486376620371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45976.486376620371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45976.486376620371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45976.486376620371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45976.486376620371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45976.486376620371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45976.486376620371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45976.486376620371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45976.486376620371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45976.486376620371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45976.486376620371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45976.486376620371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45976.486376620371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45976.486376620371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45976.486376620371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45976.486376620371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45976.486376620371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45976.486376620371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45976.486376620371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45976.486376620371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45976.486376620371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45976.486376620371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45976.486376620371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45976.486376620371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45976.486376620371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45976.486376620371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45976.486376620371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45976.486376620371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45976.486376620371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45976.486376620371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45976.486376620371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45976.486376620371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45976.486376620371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45976.486376620371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45976.486376620371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45976.486376620371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45976.486376620371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45976.486376620371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45976.486376620371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45976.486376620371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45976.486376620371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45976.486376620371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45976.486376620371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45976.486376620371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45976.486376620371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45976.486376620371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45976.486376620371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45976.486376620371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45976.486376620371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45976.486376620371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45976.486376620371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45976.486376620371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45976.486376620371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45976.486376620371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45976.486376620371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45976.486376620371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45976.486376620371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45976.486376620371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45976.486376620371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45976.486376620371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45976.486376620371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45976.486376620371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45976.486376620371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45976.486376620371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45976.486376620371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45976.486376620371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45976.486376620371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45976.486376620371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45976.486376620371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45976.486376620371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45976.486376620371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45976.486376620371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45976.486376620371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45976.486376620371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45976.486376620371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45976.486376620371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45976.486376620371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45976.486376620371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45976.486376620371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45976.486376620371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45976.486376620371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45976.486376620371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45976.486376620371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45976.486376620371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45976.486376620371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45976.486376620371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45976.486376620371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45976.486376620371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45976.486376620371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45976.486376620371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45976.486376620371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45976.486376620371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45976.486376620371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45976.486376620371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45976.486376620371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45976.486376620371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45976.486376620371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45976.486376620371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45976.486376620371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45976.486376620371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45976.486376620371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45976.486376620371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45976.486376620371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45976.486376620371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45976.486376620371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45976.486376620371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45976.486376620371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45976.486376620371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45976.486376620371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45976.486376620371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45976.486376620371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45976.486376620371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45976.486376620371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45976.486376620371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45976.486376620371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45976.486376620371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45976.486376620371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45976.486376620371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45976.486376620371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45976.486376620371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45976.486376620371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45976.486376620371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45976.486376620371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45976.486376620371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45976.486376620371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45976.486376620371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45976.486376620371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45976.486376620371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45976.486376620371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45976.486376620371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45976.486376620371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45976.486376620371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45976.486376620371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45976.486376620371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45976.486376620371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45976.486376620371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45976.486376620371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45976.486376620371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45976.486376620371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45976.486376620371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45976.486376620371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45976.486376620371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45976.486376620371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45976.486376620371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45976.486376620371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45976.486376620371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45976.486376620371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45976.486376620371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45976.486376620371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45976.486376620371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45976.486376620371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45976.486376620371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45976.486376620371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45976.486376620371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45976.486376620371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45976.486376620371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45976.486376620371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45976.486376620371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45976.486376620371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45976.486376620371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45976.486376620371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45976.486376620371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273.00565902777453</v>
      </c>
      <c r="H2" s="96">
        <v>45703.474768518521</v>
      </c>
      <c r="I2" s="96" t="str">
        <f>IFERROR(VLOOKUP(D2,DB!A:F,6,0),"")</f>
        <v>SCECO</v>
      </c>
      <c r="J2" s="96" t="str">
        <f>IFERROR(VLOOKUP(D2,DB!A:G,7,0),"")</f>
        <v>Dead</v>
      </c>
      <c r="K2" s="98" t="s">
        <v>39118</v>
      </c>
      <c r="L2" s="92" t="str">
        <f>IFERROR(VLOOKUP(D2,DB!A:I,9,0),"")</f>
        <v>Latis</v>
      </c>
    </row>
    <row r="3" spans="1:16" ht="36.75" customHeight="1">
      <c r="A3" s="135" t="s">
        <v>39119</v>
      </c>
      <c r="B3" s="135" t="str">
        <f>IFERROR(VLOOKUP(D3,DB!A:K,11,0),"")</f>
        <v>R4</v>
      </c>
      <c r="C3" s="94">
        <v>1</v>
      </c>
      <c r="D3" s="92" t="s">
        <v>36421</v>
      </c>
      <c r="E3" s="95" t="s">
        <v>39021</v>
      </c>
      <c r="F3" s="96">
        <v>45975.803229166668</v>
      </c>
      <c r="G3" s="97">
        <f ca="1">IFERROR(NOW()-F3,"")</f>
        <v>0.68314745370298624</v>
      </c>
      <c r="H3" s="96">
        <v>45975.787465277775</v>
      </c>
      <c r="I3" s="135" t="str">
        <f>IFERROR(VLOOKUP(D3,DB!A:F,6,0),"")</f>
        <v>Generator-SG</v>
      </c>
      <c r="J3" s="135" t="str">
        <f>IFERROR(VLOOKUP(D3,DB!A:G,7,0),"")</f>
        <v>No BB Shifted</v>
      </c>
      <c r="K3" s="98" t="s">
        <v>39120</v>
      </c>
      <c r="L3" s="92" t="str">
        <f>IFERROR(VLOOKUP(D3,DB!A:I,9,0),"")</f>
        <v>Latis</v>
      </c>
    </row>
    <row r="4" spans="1:16" ht="31.5" customHeight="1">
      <c r="A4" s="135" t="s">
        <v>39121</v>
      </c>
      <c r="B4" s="135" t="str">
        <f>IFERROR(VLOOKUP(D4,DB!A:K,11,0),"")</f>
        <v>R4</v>
      </c>
      <c r="C4" s="94">
        <v>1</v>
      </c>
      <c r="D4" s="92" t="s">
        <v>35964</v>
      </c>
      <c r="E4" s="95" t="s">
        <v>39021</v>
      </c>
      <c r="F4" s="96">
        <v>45976.18476851852</v>
      </c>
      <c r="G4" s="97">
        <f ca="1">IFERROR(NOW()-F4,"")</f>
        <v>0.30160810185043374</v>
      </c>
      <c r="H4" s="96">
        <v>45976.176817129628</v>
      </c>
      <c r="I4" s="135" t="str">
        <f>IFERROR(VLOOKUP(D4,DB!A:F,6,0),"")</f>
        <v>SCECO</v>
      </c>
      <c r="J4" s="135" t="str">
        <f>IFERROR(VLOOKUP(D4,DB!A:G,7,0),"")</f>
        <v>Dead</v>
      </c>
      <c r="K4" s="98" t="s">
        <v>39122</v>
      </c>
      <c r="L4" s="92" t="str">
        <f>IFERROR(VLOOKUP(D4,DB!A:I,9,0),"")</f>
        <v>Latis</v>
      </c>
    </row>
    <row r="5" spans="1:16" ht="15" customHeight="1">
      <c r="A5" s="135" t="s">
        <v>39123</v>
      </c>
      <c r="B5" s="135" t="str">
        <f>IFERROR(VLOOKUP(D5,DB!A:K,11,0),"")</f>
        <v>R4</v>
      </c>
      <c r="C5" s="94">
        <v>1</v>
      </c>
      <c r="D5" s="92" t="s">
        <v>32088</v>
      </c>
      <c r="E5" s="95" t="s">
        <v>39021</v>
      </c>
      <c r="F5" s="96">
        <v>45976.283148148148</v>
      </c>
      <c r="G5" s="97">
        <f ca="1">IFERROR(NOW()-F5,"")</f>
        <v>0.20322847222269047</v>
      </c>
      <c r="H5" s="96">
        <v>45976.277083333334</v>
      </c>
      <c r="I5" s="135" t="str">
        <f>IFERROR(VLOOKUP(D5,DB!A:F,6,0),"")</f>
        <v>SCECO</v>
      </c>
      <c r="J5" s="135" t="str">
        <f>IFERROR(VLOOKUP(D5,DB!A:G,7,0),"")</f>
        <v>Dead</v>
      </c>
      <c r="K5" s="98" t="s">
        <v>39124</v>
      </c>
      <c r="L5" s="92" t="str">
        <f>IFERROR(VLOOKUP(D5,DB!A:I,9,0),"")</f>
        <v>Latis</v>
      </c>
    </row>
    <row r="6" spans="1:16" ht="15" customHeight="1">
      <c r="A6" s="135"/>
      <c r="B6" s="135" t="str">
        <f>IFERROR(VLOOKUP(D6,DB!A:K,11,0),"")</f>
        <v/>
      </c>
      <c r="C6" s="94"/>
      <c r="D6" s="92"/>
      <c r="E6" s="95"/>
      <c r="F6" s="96"/>
      <c r="G6" s="97">
        <f ca="1">IFERROR(NOW()-F6,"")</f>
        <v>45976.486376620371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45976.486376620371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45976.486376620371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45976.486376620371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45976.486376620371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45976.486376620371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45976.486376620371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45976.486376620371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45976.486376620371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45976.486376620371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45976.486376620371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45976.486376620371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45976.486376620371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45976.486376620371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45976.486376620371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45976.486376620371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45976.486376620371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45976.486376620371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45976.486376620371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45976.486376620371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45976.486376620371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45976.486376620371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45976.486376620371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45976.486376620371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45976.486376620371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45976.486376620371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45976.486376620371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45976.486376620371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45976.486376620371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45976.486376620371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45976.486376620371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45976.486376620371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45976.486376620371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45976.486376620371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45976.486376620371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45976.486376620371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45976.486376620371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45976.486376620371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45976.486376620371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45976.486376620371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45976.486376620371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45976.486376620371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45976.486376620371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45976.486376620371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45976.486376620371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45976.486376620371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45976.486376620371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45976.486376620371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45976.486376620371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45976.486376620371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45976.486376620371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45976.486376620371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45976.486376620371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45976.486376620371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45976.486376620371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45976.486376620371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45976.486376620371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45976.486376620371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45976.486376620371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45976.486376620371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45976.486376620371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45976.486376620371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45976.486376620371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45976.486376620371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45976.486376620371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45976.486376620371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45976.486376620371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45976.486376620371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45976.486376620371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45976.486376620371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45976.486376620371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45976.486376620371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45976.486376620371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45976.486376620371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45976.486376620371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45976.486376620371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45976.486376620371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45976.486376620371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45976.486376620371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45976.486376620371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45976.486376620371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45976.486376620371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45976.486376620371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45976.486376620371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45976.486376620371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45976.486376620371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45976.486376620371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45976.486376620371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45976.486376620371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45976.486376620371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45976.486376620371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45976.486376620371</v>
      </c>
      <c r="H97" s="96"/>
      <c r="I97" s="135" t="str">
        <f>IFERROR(VLOOKUP(D97,DB!A:F,6,0),"")</f>
        <v/>
      </c>
      <c r="J97" s="135" t="str">
        <f>IFERROR(VLOOKUP(D97,DB!A:G,7,0),"")</f>
        <v/>
      </c>
      <c r="K97" s="98"/>
      <c r="L97" s="92" t="str">
        <f>IFERROR(VLOOKUP(D97,DB!A:I,9,0),"")</f>
        <v/>
      </c>
    </row>
  </sheetData>
  <dataValidations count="2">
    <dataValidation allowBlank="1" showInputMessage="1" showErrorMessage="1" sqref="E1" xr:uid="{A4F81451-56CC-4543-9497-104C4E44EE4B}"/>
    <dataValidation type="list" allowBlank="1" showInputMessage="1" showErrorMessage="1" sqref="E2:E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84.654316435182409</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39105</v>
      </c>
      <c r="F3" s="38">
        <v>45926.188877314817</v>
      </c>
      <c r="G3" s="116">
        <f t="shared" ref="G3" ca="1" si="0">IFERROR(NOW()-F3,"")</f>
        <v>50.297499305554084</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39105</v>
      </c>
      <c r="F4" s="125">
        <v>45948.661111111112</v>
      </c>
      <c r="G4" s="126">
        <f t="shared" ref="G4" ca="1" si="1">IFERROR(NOW()-F4,"")</f>
        <v>27.825265509258315</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2" ca="1" si="2">IFERROR(NOW()-F6,"")</f>
        <v>45976.486376620371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45976.486376620371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45976.486376620371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45976.486376620371</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45976.486376620371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45976.486376620371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45976.486376620371</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45976.486376620371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45976.486376620371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45976.486376620371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45976.486376620371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45976.486376620371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45976.486376620371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45976.486376620371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45976.486376620371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45976.486376620371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45976.486376620371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45976.486376620371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45976.486376620371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45976.486376620371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45976.486376620371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45976.486376620371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45976.486376620371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45976.486376620371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45976.486376620371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45976.486376620371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45976.486376620371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45976.486376620371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45976.486376620371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45976.486376620371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45976.486376620371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45976.486376620371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45976.486376620371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45976.486376620371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45976.486376620371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45976.486376620371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45976.486376620371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45976.486376620371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45976.486376620371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45976.486376620371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45976.486376620371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45976.486376620371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45976.486376620371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45976.486376620371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45976.486376620371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45976.486376620371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45976.486376620371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45976.486376620371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45976.486376620371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45976.486376620371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45976.486376620371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45976.486376620371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45976.486376620371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45976.486376620371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45976.486376620371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45976.486376620371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45976.486376620371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45976.486376620371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45976.486376620371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45976.486376620371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45976.486376620371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45976.486376620371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45976.486376620371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45976.486376620371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45976.486376620371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45976.486376620371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45976.486376620371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45976.486376620371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45976.486376620371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45976.486376620371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45976.486376620371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45976.486376620371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45976.486376620371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45976.486376620371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45976.486376620371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45976.486376620371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45976.486376620371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45976.486376620371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45976.486376620371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45976.486376620371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45976.486376620371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45976.486376620371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45976.486376620371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45976.486376620371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45976.486376620371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45976.486376620371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45976.486376620371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45976.486376620371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45976.486376620371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45976.486376620371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45976.486376620371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45976.486376620371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45976.486376620371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45976.486376620371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45976.486376620371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45976.486376620371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45976.486376620371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45976.486376620371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45976.486376620371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45976.486376620371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45976.486376620371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45976.486376620371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45976.486376620371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45976.486376620371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45976.486376620371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45976.486376620371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45976.486376620371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45976.486376620371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45976.486376620371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45976.486376620371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45976.486376620371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45976.486376620371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45976.486376620371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45976.486376620371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45976.486376620371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45976.486376620371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45976.486376620371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45976.486376620371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45976.486376620371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45976.486376620371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45976.486376620371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45976.486376620371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45976.486376620371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45976.486376620371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45976.486376620371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45976.486376620371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45976.486376620371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45976.486376620371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45976.486376620371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45976.486376620371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45976.486376620371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45976.486376620371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45976.486376620371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45976.486376620371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45976.486376620371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45976.486376620371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45976.486376620371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45976.486376620371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45976.486376620371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45976.486376620371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45976.486376620371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45976.486376620371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45976.486376620371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45976.486376620371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45976.486376620371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45976.486376620371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45976.486376620371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45976.486376620371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45976.486376620371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45976.486376620371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45976.486376620371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45976.486376620371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45976.486376620371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45976.486376620371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45976.486376620371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45976.486376620371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45976.486376620371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45976.486376620371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45976.486376620371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45976.486376620371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45976.486376620371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45976.486376620371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45976.486376620371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45976.486376620371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45976.486376620371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45976.486376620371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45976.486376620371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45976.486376620371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45976.486376620371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45976.486376620371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45976.486376620371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45976.486376620371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45976.486376620371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45976.486376620371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45976.486376620371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45976.486376620371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45976.486376620371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45976.486376620371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45976.486376620371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45976.486376620371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45976.486376620371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45976.486376620371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45976.486376620371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45976.486376620371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45976.486376620371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45976.486376620371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45976.486376620371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45976.486376620371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45976.486376620371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45976.486376620371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45976.486376620371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45976.486376620371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45976.486376620371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45976.486376620371</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5</v>
      </c>
      <c r="D2" s="141" t="s">
        <v>32023</v>
      </c>
      <c r="E2" s="124" t="s">
        <v>39021</v>
      </c>
      <c r="F2" s="157"/>
      <c r="G2" s="75">
        <f ca="1">IFERROR(NOW()-F2,"-")</f>
        <v>45976.486376620371</v>
      </c>
      <c r="H2" s="143">
        <v>45976.443136574075</v>
      </c>
      <c r="I2" s="141" t="str">
        <f>IFERROR(VLOOKUP(D2,DB!A:F,6,0),"")</f>
        <v>SCECO</v>
      </c>
      <c r="J2" s="141" t="str">
        <f>IFERROR(VLOOKUP(D2,DB!A:G,7,0),"")</f>
        <v>Vandalized+No BB Design</v>
      </c>
      <c r="K2" s="144" t="s">
        <v>39134</v>
      </c>
      <c r="L2" s="145" t="str">
        <f>IFERROR(VLOOKUP(D2,DB!A:I,9,0),"")</f>
        <v>Latis</v>
      </c>
    </row>
    <row r="3" spans="1:16382" ht="31.5" customHeight="1">
      <c r="A3" s="140"/>
      <c r="B3" s="141" t="str">
        <f>IFERROR(VLOOKUP(D3,DB!A:K,11,0),"")</f>
        <v/>
      </c>
      <c r="C3" s="142"/>
      <c r="D3" s="141"/>
      <c r="E3" s="124"/>
      <c r="F3" s="143"/>
      <c r="G3" s="105">
        <f t="shared" ref="G3:G19" ca="1" si="0">IFERROR(NOW()-F3,"-")</f>
        <v>45976.486376620371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45976.486376620371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45976.486376620371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45976.486376620371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45976.486376620371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45976.486376620371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45976.486376620371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45976.486376620371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45976.486376620371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45976.486376620371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45976.486376620371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45976.486376620371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45976.486376620371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45976.486376620371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45976.486376620371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45976.486376620371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45976.486376620371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45976.486376620371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45976.486376620371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45976.486376620371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45976.486376620371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45976.486376620371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45976.486376620371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45976.486376620371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45976.486376620371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45976.486376620371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45976.486376620371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45976.486376620371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45976.486376620371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45976.486376620371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45976.486376620371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45976.486376620371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45976.486376620371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45976.486376620371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45976.486376620371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45976.486376620371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45976.486376620371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45976.486376620371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45976.486376620371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45976.486376620371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45976.486376620371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45976.486376620371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45976.486376620371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45976.486376620371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45976.486376620371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45976.486376620371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45976.486376620371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45976.486376620371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45976.486376620371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45976.486376620371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45976.486376620371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45976.486376620371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45976.486376620371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45976.486376620371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45976.486376620371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45976.486376620371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45976.486376620371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45976.486376620371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45976.486376620371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45976.486376620371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45976.486376620371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45976.486376620371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45976.486376620371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45976.486376620371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45976.486376620371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45976.486376620371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45976.486376620371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45976.486376620371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45976.486376620371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45976.486376620371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45976.486376620371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45976.486376620371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45976.486376620371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45976.486376620371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45976.486376620371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45976.486376620371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45976.486376620371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45976.486376620371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45976.486376620371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45976.486376620371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45976.486376620371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45976.486376620371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45976.486376620371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45976.486376620371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45976.486376620371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45976.486376620371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45976.486376620371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45976.486376620371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45976.486376620371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45976.486376620371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45976.486376620371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45976.486376620371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45976.486376620371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45976.486376620371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45976.486376620371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45976.486376620371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45976.486376620371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45976.486376620371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45976.486376620371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45976.486376620371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45976.486376620371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45976.486376620371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45976.486376620371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45976.486376620371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45976.486376620371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45976.486376620371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45976.486376620371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45976.486376620371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45976.486376620371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45976.486376620371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45976.486376620371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45976.486376620371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45976.486376620371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45976.486376620371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45976.486376620371</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