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017" documentId="120_S{2AC9BD13-BADA-5192-A53E-5A8FF88502F6}" xr6:coauthVersionLast="47" xr6:coauthVersionMax="47" xr10:uidLastSave="{78C03BA0-D00B-4E5C-BEBF-13DC55915003}"/>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B6" i="2"/>
  <c r="G4" i="2"/>
  <c r="G5" i="2"/>
  <c r="G2" i="4"/>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<sst xmlns="http://schemas.openxmlformats.org/spreadsheetml/2006/main" count="180293" uniqueCount="39132">
  <si>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</si>
  <si>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</si>
  <si>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</si>
  <si>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</si>
  <si>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</si>
  <si>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</si>
  <si>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</si>
  <si>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</si>
  <si>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</si>
  <si>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</si>
  <si>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</si>
  <si>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</si>
  <si>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</si>
  <si>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</si>
  <si>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</si>
  <si>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</si>
  <si>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</si>
  <si>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</si>
  <si>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</si>
  <si>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</si>
  <si>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</si>
  <si>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</si>
  <si>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</si>
  <si>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</si>
  <si>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</si>
  <si>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</si>
  <si>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</si>
  <si>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</si>
  <si>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</si>
  <si>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</si>
  <si>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</si>
  <si>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</si>
  <si>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</si>
  <si>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</si>
  <si>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</si>
  <si>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</si>
  <si>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</si>
  <si>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</si>
  <si>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</si>
  <si>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</si>
  <si>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</si>
  <si>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</si>
  <si>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</si>
  <si>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</si>
  <si>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</si>
  <si>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</si>
  <si>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</si>
  <si>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</si>
  <si>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</si>
  <si>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</si>
  <si>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</si>
  <si>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</si>
  <si>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</si>
  <si>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</si>
  <si>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</si>
  <si>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</si>
  <si>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</si>
  <si>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</si>
  <si>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</si>
  <si>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</si>
  <si>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</si>
  <si>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</si>
  <si>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</si>
  <si>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</si>
  <si>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</si>
  <si>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</si>
  <si>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</si>
  <si>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</si>
  <si>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</si>
  <si>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</si>
  <si>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</si>
  <si>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</si>
  <si>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</si>
  <si>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</si>
  <si>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</si>
  <si>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</si>
  <si>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</si>
  <si>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</si>
  <si>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</si>
  <si>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</si>
  <si>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</si>
  <si>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</si>
  <si>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</si>
  <si>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</si>
  <si>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</si>
  <si>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</si>
  <si>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</si>
  <si>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</si>
  <si>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</si>
  <si>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</si>
  <si>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</si>
  <si>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</si>
  <si>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</si>
  <si>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</si>
  <si>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</si>
  <si>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</si>
  <si>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</si>
  <si>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</si>
  <si>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</si>
  <si>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</si>
  <si>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</si>
  <si>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</si>
  <si>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</si>
  <si>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</si>
  <si>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</si>
  <si>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</si>
  <si>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</si>
  <si>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</si>
  <si>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</si>
  <si>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</si>
  <si>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</si>
  <si>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</si>
  <si>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</si>
  <si>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</si>
  <si>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</si>
  <si>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</si>
  <si>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</si>
  <si>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</si>
  <si>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</si>
  <si>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</si>
  <si>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</si>
  <si>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</si>
  <si>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</si>
  <si>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</si>
  <si>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</si>
  <si>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</si>
  <si>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</si>
  <si>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</si>
  <si>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</si>
  <si>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</si>
  <si>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</si>
  <si>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</si>
  <si>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</si>
  <si>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</si>
  <si>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</si>
  <si>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</si>
  <si>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</si>
  <si>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</si>
  <si>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</si>
  <si>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</si>
  <si>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</si>
  <si>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</si>
  <si>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</si>
  <si>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</si>
  <si>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</si>
  <si>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</si>
  <si>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</si>
  <si>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</si>
  <si>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</si>
  <si>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</si>
  <si>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</si>
  <si>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</si>
  <si>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</si>
  <si>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</si>
  <si>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</si>
  <si>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</si>
  <si>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</si>
  <si>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</si>
  <si>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</si>
  <si>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</si>
  <si>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</si>
  <si>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</si>
  <si>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</si>
  <si>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</si>
  <si>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</si>
  <si>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</si>
  <si>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</si>
  <si>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</si>
  <si>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</si>
  <si>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</si>
  <si>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</si>
  <si>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</si>
  <si>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</si>
  <si>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</si>
  <si>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</si>
  <si>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</si>
  <si>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</si>
  <si>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</si>
  <si>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</si>
  <si>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</si>
  <si>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</si>
  <si>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</si>
  <si>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</si>
  <si>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</si>
  <si>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</si>
  <si>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</si>
  <si>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</si>
  <si>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</si>
  <si>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</si>
  <si>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</si>
  <si>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</si>
  <si>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</si>
  <si>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</si>
  <si>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</si>
  <si>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</si>
  <si>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</si>
  <si>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</si>
  <si>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</si>
  <si>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</si>
  <si>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</si>
  <si>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</si>
  <si>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</si>
  <si>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</si>
  <si>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</si>
  <si>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</si>
  <si>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</si>
  <si>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</si>
  <si>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</si>
  <si>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</si>
  <si>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</si>
  <si>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</si>
  <si>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</si>
  <si>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</si>
  <si>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</si>
  <si>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</si>
  <si>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</si>
  <si>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</si>
  <si>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</si>
  <si>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</si>
  <si>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</si>
  <si>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</si>
  <si>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</si>
  <si>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</si>
  <si>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</si>
  <si>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</si>
  <si>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</si>
  <si>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</si>
  <si>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</si>
  <si>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</si>
  <si>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</si>
  <si>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</si>
  <si>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</si>
  <si>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</si>
  <si>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</si>
  <si>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</si>
  <si>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</si>
  <si>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</si>
  <si>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</si>
  <si>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</si>
  <si>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</si>
  <si>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</si>
  <si>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</si>
  <si>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</si>
  <si>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</si>
  <si>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</si>
  <si>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</si>
  <si>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</si>
  <si>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</si>
  <si>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</si>
  <si>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</si>
  <si>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</si>
  <si>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</si>
  <si>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</si>
  <si>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</si>
  <si>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</si>
  <si>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</si>
  <si>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</si>
  <si>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</si>
  <si>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</si>
  <si>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</si>
  <si>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</si>
  <si>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</si>
  <si>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</si>
  <si>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</si>
  <si>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</si>
  <si>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</si>
  <si>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</si>
  <si>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</si>
  <si>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</si>
  <si>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</si>
  <si>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</si>
  <si>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</si>
  <si>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</si>
  <si>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</si>
  <si>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</si>
  <si>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</si>
  <si>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</si>
  <si>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</si>
  <si>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</si>
  <si>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</si>
  <si>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</si>
  <si>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</si>
  <si>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</si>
  <si>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</si>
  <si>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</si>
  <si>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</si>
  <si>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</si>
  <si>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</si>
  <si>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</si>
  <si>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</si>
  <si>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</si>
  <si>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</si>
  <si>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</si>
  <si>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</si>
  <si>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</si>
  <si>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</si>
  <si>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</si>
  <si>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</si>
  <si>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</si>
  <si>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</si>
  <si>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</si>
  <si>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</si>
  <si>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</si>
  <si>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</si>
  <si>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</si>
  <si>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</si>
  <si>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</si>
  <si>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</si>
  <si>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</si>
  <si>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</si>
  <si>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</si>
  <si>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</si>
  <si>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</si>
  <si>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</si>
  <si>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</si>
  <si>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</si>
  <si>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</si>
  <si>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</si>
  <si>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</si>
  <si>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</si>
  <si>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</si>
  <si>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</si>
  <si>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</si>
  <si>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</si>
  <si>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</si>
  <si>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</si>
  <si>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</si>
  <si>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</si>
  <si>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</si>
  <si>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</si>
  <si>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</si>
  <si>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</si>
  <si>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</si>
  <si>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</si>
  <si>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</si>
  <si>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</si>
  <si>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</si>
  <si>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</si>
  <si>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</si>
  <si>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</si>
  <si>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</si>
  <si>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</si>
  <si>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</si>
  <si>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</si>
  <si>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</si>
  <si>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</si>
  <si>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</si>
  <si>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</si>
  <si>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</si>
  <si>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</si>
  <si>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</si>
  <si>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</si>
  <si>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</si>
  <si>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</si>
  <si>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</si>
  <si>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</si>
  <si>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</si>
  <si>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</si>
  <si>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</si>
  <si>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</si>
  <si>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</si>
  <si>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</si>
  <si>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</si>
  <si>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</si>
  <si>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</si>
  <si>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</si>
  <si>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</si>
  <si>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</si>
  <si>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</si>
  <si>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</si>
  <si>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</si>
  <si>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</si>
  <si>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</si>
  <si>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</si>
  <si>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</si>
  <si>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</si>
  <si>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</si>
  <si>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</si>
  <si>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</si>
  <si>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</si>
  <si>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</si>
  <si>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</si>
  <si>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</si>
  <si>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</si>
  <si>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</si>
  <si>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</si>
  <si>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</si>
  <si>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</si>
  <si>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</si>
  <si>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</si>
  <si>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</si>
  <si>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</si>
  <si>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</si>
  <si>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</si>
  <si>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</si>
  <si>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</si>
  <si>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</si>
  <si>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</si>
  <si>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</si>
  <si>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</si>
  <si>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</si>
  <si>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</si>
  <si>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</si>
  <si>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</si>
  <si>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</si>
  <si>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</si>
  <si>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</si>
  <si>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</si>
  <si>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</si>
  <si>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</si>
  <si>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</si>
  <si>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</si>
  <si>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</si>
  <si>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</si>
  <si>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</si>
  <si>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</si>
  <si>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</si>
  <si>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</si>
  <si>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</si>
  <si>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</si>
  <si>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</si>
  <si>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</si>
  <si>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</si>
  <si>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</si>
  <si>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</si>
  <si>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</si>
  <si>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</si>
  <si>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</si>
  <si>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</si>
  <si>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</si>
  <si>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</si>
  <si>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</si>
  <si>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</si>
  <si>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</si>
  <si>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</si>
  <si>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</si>
  <si>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</si>
  <si>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</si>
  <si>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</si>
  <si>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</si>
  <si>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</si>
  <si>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</si>
  <si>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</si>
  <si>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</si>
  <si>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</si>
  <si>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</si>
  <si>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</si>
  <si>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</si>
  <si>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</si>
  <si>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</si>
  <si>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</si>
  <si>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</si>
  <si>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</si>
  <si>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</si>
  <si>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</si>
  <si>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</si>
  <si>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</si>
  <si>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</si>
  <si>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</si>
  <si>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</si>
  <si>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</si>
  <si>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</si>
  <si>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</si>
  <si>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</si>
  <si>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</si>
  <si>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</si>
  <si>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</si>
  <si>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</si>
  <si>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</si>
  <si>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</si>
  <si>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</si>
  <si>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</si>
  <si>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</si>
  <si>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</si>
  <si>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</si>
  <si>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</si>
  <si>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</si>
  <si>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</si>
  <si>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</si>
  <si>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</si>
  <si>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</si>
  <si>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</si>
  <si>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</si>
  <si>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</si>
  <si>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</si>
  <si>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</si>
  <si>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</si>
  <si>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</si>
  <si>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</si>
  <si>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</si>
  <si>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</si>
  <si>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</si>
  <si>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</si>
  <si>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</si>
  <si>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</si>
  <si>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</si>
  <si>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</si>
  <si>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</si>
  <si>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</si>
  <si>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</si>
  <si>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</si>
  <si>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</si>
  <si>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</si>
  <si>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</si>
  <si>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</si>
  <si>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</si>
  <si>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</si>
  <si>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</si>
  <si>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</si>
  <si>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</si>
  <si>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</si>
  <si>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</si>
  <si>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</si>
  <si>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</si>
  <si>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</si>
  <si>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</si>
  <si>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</si>
  <si>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</si>
  <si>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</si>
  <si>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</si>
  <si>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</si>
  <si>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</si>
  <si>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</si>
  <si>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</si>
  <si>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</si>
  <si>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</si>
  <si>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</si>
  <si>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</si>
  <si>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</si>
  <si>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</si>
  <si>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</si>
  <si>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</si>
  <si>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</si>
  <si>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</si>
  <si>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</si>
  <si>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</si>
  <si>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</si>
  <si>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</si>
  <si>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</si>
  <si>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</si>
  <si>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</si>
  <si>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</si>
  <si>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</si>
  <si>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</si>
  <si>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</si>
  <si>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</si>
  <si>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</si>
  <si>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</si>
  <si>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</si>
  <si>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</si>
  <si>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</si>
  <si>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</si>
  <si>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</si>
  <si>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</si>
  <si>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</si>
  <si>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</si>
  <si>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</si>
  <si>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</si>
  <si>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</si>
  <si>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</si>
  <si>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</si>
  <si>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</si>
  <si>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</si>
  <si>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</si>
  <si>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</si>
  <si>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</si>
  <si>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</si>
  <si>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</si>
  <si>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</si>
  <si>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</si>
  <si>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</si>
  <si>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</si>
  <si>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</si>
  <si>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</si>
  <si>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</si>
  <si>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</si>
  <si>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</si>
  <si>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</si>
  <si>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</si>
  <si>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</si>
  <si>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</si>
  <si>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</si>
  <si>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</si>
  <si>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</si>
  <si>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</si>
  <si>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</si>
  <si>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</si>
  <si>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</si>
  <si>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</si>
  <si>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</si>
  <si>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</si>
  <si>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</si>
  <si>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</si>
  <si>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</si>
  <si>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</si>
  <si>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</si>
  <si>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</si>
  <si>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</si>
  <si>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</si>
  <si>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</si>
  <si>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</si>
  <si>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</si>
  <si>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</si>
  <si>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</si>
  <si>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</si>
  <si>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</si>
  <si>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</si>
  <si>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</si>
  <si>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</si>
  <si>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</si>
  <si>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</si>
  <si>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</si>
  <si>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</si>
  <si>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</si>
  <si>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</si>
  <si>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</si>
  <si>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</si>
  <si>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</si>
  <si>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</si>
  <si>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</si>
  <si>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</si>
  <si>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</si>
  <si>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</si>
  <si>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</si>
  <si>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</si>
  <si>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</si>
  <si>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</si>
  <si>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</si>
  <si>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</si>
  <si>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</si>
  <si>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</si>
  <si>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</si>
  <si>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</si>
  <si>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</si>
  <si>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</si>
  <si>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</si>
  <si>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</si>
  <si>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</si>
  <si>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</si>
  <si>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</si>
  <si>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</si>
  <si>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</si>
  <si>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</si>
  <si>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</si>
  <si>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</si>
  <si>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</si>
  <si>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</si>
  <si>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</si>
  <si>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</si>
  <si>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</si>
  <si>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</si>
  <si>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</si>
  <si>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</si>
  <si>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</si>
  <si>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</si>
  <si>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</si>
  <si>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</si>
  <si>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</si>
  <si>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</si>
  <si>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</si>
  <si>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</si>
  <si>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</si>
  <si>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</si>
  <si>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</si>
  <si>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</si>
  <si>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</si>
  <si>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</si>
  <si>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</si>
  <si>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</si>
  <si>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</si>
  <si>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</si>
  <si>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</si>
  <si>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</si>
  <si>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</si>
  <si>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</si>
  <si>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</si>
  <si>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</si>
  <si>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</si>
  <si>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</si>
  <si>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</si>
  <si>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</si>
  <si>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</si>
  <si>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</si>
  <si>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</si>
  <si>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</si>
  <si>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</si>
  <si>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</si>
  <si>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</si>
  <si>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</si>
  <si>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</si>
  <si>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</si>
  <si>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</si>
  <si>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</si>
  <si>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</si>
  <si>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</si>
  <si>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</si>
  <si>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</si>
  <si>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</si>
  <si>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</si>
  <si>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</si>
  <si>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</si>
  <si>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</si>
  <si>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</si>
  <si>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</si>
  <si>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</si>
  <si>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</si>
  <si>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</si>
  <si>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</si>
  <si>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</si>
  <si>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</si>
  <si>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</si>
  <si>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</si>
  <si>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</si>
  <si>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</si>
  <si>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</si>
  <si>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</si>
  <si>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</si>
  <si>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</si>
  <si>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</si>
  <si>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</si>
  <si>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</si>
  <si>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</si>
  <si>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</si>
  <si>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</si>
  <si>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</si>
  <si>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</si>
  <si>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</si>
  <si>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</si>
  <si>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</si>
  <si>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</si>
  <si>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</si>
  <si>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</si>
  <si>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</si>
  <si>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</si>
  <si>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</si>
  <si>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</si>
  <si>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</si>
  <si>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</si>
  <si>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</si>
  <si>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</si>
  <si>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</si>
  <si>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</si>
  <si>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</si>
  <si>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</si>
  <si>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</si>
  <si>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</si>
  <si>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</si>
  <si>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</si>
  <si>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</si>
  <si>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</si>
  <si>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</si>
  <si>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</si>
  <si>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</si>
  <si>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</si>
  <si>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</si>
  <si>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</si>
  <si>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</si>
  <si>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</si>
  <si>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</si>
  <si>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</si>
  <si>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</si>
  <si>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</si>
  <si>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</si>
  <si>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</si>
  <si>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</si>
  <si>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</si>
  <si>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</si>
  <si>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</si>
  <si>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</si>
  <si>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</si>
  <si>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</si>
  <si>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</si>
  <si>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</si>
  <si>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</si>
  <si>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</si>
  <si>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</si>
  <si>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</si>
  <si>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</si>
  <si>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</si>
  <si>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</si>
  <si>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</si>
  <si>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</si>
  <si>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</si>
  <si>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</si>
  <si>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</si>
  <si>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</si>
  <si>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</si>
  <si>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</si>
  <si>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</si>
  <si>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</si>
  <si>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</si>
  <si>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</si>
  <si>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</si>
  <si>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</si>
  <si>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</si>
  <si>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</si>
  <si>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</si>
  <si>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</si>
  <si>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</si>
  <si>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</si>
  <si>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</si>
  <si>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</si>
  <si>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</si>
  <si>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</si>
  <si>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</si>
  <si>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</si>
  <si>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</si>
  <si>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</si>
  <si>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</si>
  <si>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</si>
  <si>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</si>
  <si>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</si>
  <si>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</si>
  <si>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</si>
  <si>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</si>
  <si>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</si>
  <si>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</si>
  <si>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</si>
  <si>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</si>
  <si>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</si>
  <si>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</si>
  <si>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</si>
  <si>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</si>
  <si>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</si>
  <si>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</si>
  <si>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</si>
  <si>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</si>
  <si>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</si>
  <si>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</si>
  <si>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</si>
  <si>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</si>
  <si>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</si>
  <si>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</si>
  <si>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</si>
  <si>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</si>
  <si>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</si>
  <si>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</si>
  <si>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</si>
  <si>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</si>
  <si>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</si>
  <si>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</si>
  <si>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</si>
  <si>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</si>
  <si>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</si>
  <si>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</si>
  <si>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</si>
  <si>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</si>
  <si>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</si>
  <si>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</si>
  <si>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</si>
  <si>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</si>
  <si>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</si>
  <si>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</si>
  <si>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</si>
  <si>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</si>
  <si>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</si>
  <si>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</si>
  <si>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</si>
  <si>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</si>
  <si>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</si>
  <si>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</si>
  <si>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</si>
  <si>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</si>
  <si>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</si>
  <si>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</si>
  <si>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</si>
  <si>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</si>
  <si>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</si>
  <si>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</si>
  <si>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</si>
  <si>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</si>
  <si>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</si>
  <si>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</si>
  <si>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</si>
  <si>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</si>
  <si>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</si>
  <si>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</si>
  <si>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</si>
  <si>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</si>
  <si>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</si>
  <si>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</si>
  <si>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</si>
  <si>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</si>
  <si>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</si>
  <si>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</si>
  <si>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</si>
  <si>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</si>
  <si>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</si>
  <si>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</si>
  <si>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</si>
  <si>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</si>
  <si>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</si>
  <si>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</si>
  <si>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</si>
  <si>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</si>
  <si>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</si>
  <si>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</si>
  <si>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</si>
  <si>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</si>
  <si>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</si>
  <si>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</si>
  <si>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</si>
  <si>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</si>
  <si>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</si>
  <si>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</si>
  <si>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</si>
  <si>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</si>
  <si>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</si>
  <si>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</si>
  <si>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</si>
  <si>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</si>
  <si>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</si>
  <si>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</si>
  <si>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</si>
  <si>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</si>
  <si>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</si>
  <si>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</si>
  <si>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</si>
  <si>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</si>
  <si>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</si>
  <si>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</si>
  <si>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</si>
  <si>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</si>
  <si>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</si>
  <si>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</si>
  <si>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</si>
  <si>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</si>
  <si>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</si>
  <si>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</si>
  <si>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</si>
  <si>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</si>
  <si>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</si>
  <si>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</si>
  <si>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</si>
  <si>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</si>
  <si>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</si>
  <si>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</si>
  <si>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</si>
  <si>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</si>
  <si>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</si>
  <si>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</si>
  <si>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</si>
  <si>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</si>
  <si>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</si>
  <si>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</si>
  <si>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</si>
  <si>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</si>
  <si>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</si>
  <si>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</si>
  <si>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</si>
  <si>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</si>
  <si>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</si>
  <si>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</si>
  <si>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</si>
  <si>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</si>
  <si>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</si>
  <si>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</si>
  <si>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</si>
  <si>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</si>
  <si>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</si>
  <si>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</si>
  <si>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</si>
  <si>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</si>
  <si>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</si>
  <si>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</si>
  <si>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</si>
  <si>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</si>
  <si>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</si>
  <si>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</si>
  <si>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</si>
  <si>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</si>
  <si>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</si>
  <si>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</si>
  <si>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</si>
  <si>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</si>
  <si>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</si>
  <si>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</si>
  <si>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</si>
  <si>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</si>
  <si>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</si>
  <si>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</si>
  <si>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</si>
  <si>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</si>
  <si>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</si>
  <si>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</si>
  <si>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</si>
  <si>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</si>
  <si>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</si>
  <si>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</si>
  <si>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</si>
  <si>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</si>
  <si>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</si>
  <si>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</si>
  <si>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</si>
  <si>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</si>
  <si>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</si>
  <si>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</si>
  <si>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</si>
  <si>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</si>
  <si>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</si>
  <si>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</si>
  <si>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</si>
  <si>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</si>
  <si>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</si>
  <si>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</si>
  <si>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</si>
  <si>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</si>
  <si>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</si>
  <si>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</si>
  <si>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</si>
  <si>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</si>
  <si>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</si>
  <si>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</si>
  <si>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</si>
  <si>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</si>
  <si>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</si>
  <si>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</si>
  <si>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</si>
  <si>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</si>
  <si>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</si>
  <si>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</si>
  <si>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</si>
  <si>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</si>
  <si>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</si>
  <si>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</si>
  <si>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</si>
  <si>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</si>
  <si>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</si>
  <si>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</si>
  <si>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</si>
  <si>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</si>
  <si>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</si>
  <si>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</si>
  <si>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</si>
  <si>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</si>
  <si>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</si>
  <si>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</si>
  <si>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</si>
  <si>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</si>
  <si>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</si>
  <si>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</si>
  <si>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</si>
  <si>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</si>
  <si>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</si>
  <si>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</si>
  <si>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</si>
  <si>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</si>
  <si>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</si>
  <si>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</si>
  <si>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</si>
  <si>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</si>
  <si>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</si>
  <si>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</si>
  <si>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</si>
  <si>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</si>
  <si>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</si>
  <si>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</si>
  <si>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</si>
  <si>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</si>
  <si>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</si>
  <si>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</si>
  <si>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</si>
  <si>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</si>
  <si>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</si>
  <si>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</si>
  <si>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</si>
  <si>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</si>
  <si>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</si>
  <si>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</si>
  <si>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</si>
  <si>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</si>
  <si>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</si>
  <si>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</si>
  <si>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</si>
  <si>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</si>
  <si>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</si>
  <si>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</si>
  <si>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</si>
  <si>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</si>
  <si>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</si>
  <si>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</si>
  <si>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</si>
  <si>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</si>
  <si>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</si>
  <si>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</si>
  <si>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</si>
  <si>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</si>
  <si>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</si>
  <si>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</si>
  <si>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</si>
  <si>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</si>
  <si>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</si>
  <si>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</si>
  <si>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</si>
  <si>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</si>
  <si>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</si>
  <si>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</si>
  <si>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</si>
  <si>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</si>
  <si>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</si>
  <si>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</si>
  <si>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</si>
  <si>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</si>
  <si>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</si>
  <si>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</si>
  <si>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</si>
  <si>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</si>
  <si>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</si>
  <si>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</si>
  <si>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</si>
  <si>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</si>
  <si>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</si>
  <si>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</si>
  <si>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</si>
  <si>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</si>
  <si>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</si>
  <si>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</si>
  <si>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</si>
  <si>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</si>
  <si>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</si>
  <si>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</si>
  <si>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</si>
  <si>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</si>
  <si>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</si>
  <si>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</si>
  <si>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</si>
  <si>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</si>
  <si>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</si>
  <si>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</si>
  <si>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</si>
  <si>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</si>
  <si>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</si>
  <si>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</si>
  <si>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</si>
  <si>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</si>
  <si>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</si>
  <si>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</si>
  <si>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</si>
  <si>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</si>
  <si>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</si>
  <si>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</si>
  <si>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</si>
  <si>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</si>
  <si>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</si>
  <si>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</si>
  <si>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</si>
  <si>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</si>
  <si>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</si>
  <si>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</si>
  <si>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</si>
  <si>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</si>
  <si>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</si>
  <si>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</si>
  <si>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</si>
  <si>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</si>
  <si>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</si>
  <si>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</si>
  <si>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</si>
  <si>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</si>
  <si>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</si>
  <si>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</si>
  <si>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</si>
  <si>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</si>
  <si>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</si>
  <si>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</si>
  <si>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</si>
  <si>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</si>
  <si>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</si>
  <si>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</si>
  <si>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</si>
  <si>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</si>
  <si>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</si>
  <si>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</si>
  <si>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</si>
  <si>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</si>
  <si>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</si>
  <si>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</si>
  <si>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</si>
  <si>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</si>
  <si>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</si>
  <si>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</si>
  <si>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</si>
  <si>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</si>
  <si>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</si>
  <si>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</si>
  <si>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</si>
  <si>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</si>
  <si>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</si>
  <si>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</si>
  <si>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</si>
  <si>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</si>
  <si>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</si>
  <si>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</si>
  <si>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</si>
  <si>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</si>
  <si>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</si>
  <si>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</si>
  <si>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</si>
  <si>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</si>
  <si>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</si>
  <si>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</si>
  <si>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</si>
  <si>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</si>
  <si>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</si>
  <si>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</si>
  <si>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</si>
  <si>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</si>
  <si>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</si>
  <si>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</si>
  <si>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</si>
  <si>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</si>
  <si>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</si>
  <si>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</si>
  <si>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</si>
  <si>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</si>
  <si>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</si>
  <si>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</si>
  <si>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</si>
  <si>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</si>
  <si>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</si>
  <si>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</si>
  <si>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</si>
  <si>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</si>
  <si>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</si>
  <si>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</si>
  <si>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</si>
  <si>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</si>
  <si>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</si>
  <si>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</si>
  <si>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</si>
  <si>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</si>
  <si>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</si>
  <si>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</si>
  <si>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</si>
  <si>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</si>
  <si>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</si>
  <si>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</si>
  <si>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</si>
  <si>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</si>
  <si>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</si>
  <si>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</si>
  <si>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</si>
  <si>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</si>
  <si>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</si>
  <si>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</si>
  <si>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</si>
  <si>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</si>
  <si>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</si>
  <si>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</si>
  <si>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</si>
  <si>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</si>
  <si>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</si>
  <si>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</si>
  <si>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</si>
  <si>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</si>
  <si>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</si>
  <si>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</si>
  <si>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</si>
  <si>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</si>
  <si>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</si>
  <si>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</si>
  <si>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</si>
  <si>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</si>
  <si>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</si>
  <si>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</si>
  <si>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</si>
  <si>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</si>
  <si>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</si>
  <si>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</si>
  <si>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</si>
  <si>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</si>
  <si>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</si>
  <si>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</si>
  <si>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</si>
  <si>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</si>
  <si>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</si>
  <si>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</si>
  <si>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</si>
  <si>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</si>
  <si>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</si>
  <si>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</si>
  <si>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</si>
  <si>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</si>
  <si>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</si>
  <si>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</si>
  <si>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</si>
  <si>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</si>
  <si>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</si>
  <si>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</si>
  <si>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</si>
  <si>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</si>
  <si>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</si>
  <si>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</si>
  <si>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</si>
  <si>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</si>
  <si>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</si>
  <si>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</si>
  <si>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</si>
  <si>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</si>
  <si>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</si>
  <si>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</si>
  <si>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</si>
  <si>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</si>
  <si>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</si>
  <si>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</si>
  <si>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</si>
  <si>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</si>
  <si>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</si>
  <si>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</si>
  <si>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</si>
  <si>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</si>
  <si>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</si>
  <si>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</si>
  <si>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</si>
  <si>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</si>
  <si>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</si>
  <si>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</si>
  <si>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</si>
  <si>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</si>
  <si>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</si>
  <si>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</si>
  <si>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</si>
  <si>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</si>
  <si>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</si>
  <si>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</si>
  <si>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</si>
  <si>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</si>
  <si>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</si>
  <si>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</si>
  <si>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</si>
  <si>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</si>
  <si>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</si>
  <si>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</si>
  <si>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</si>
  <si>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</si>
  <si>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</si>
  <si>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</si>
  <si>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</si>
  <si>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</si>
  <si>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</si>
  <si>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</si>
  <si>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</si>
  <si>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</si>
  <si>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</si>
  <si>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</si>
  <si>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</si>
  <si>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</si>
  <si>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</si>
  <si>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</si>
  <si>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</si>
  <si>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</si>
  <si>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</si>
  <si>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</si>
  <si>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</si>
  <si>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</si>
  <si>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</si>
  <si>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</si>
  <si>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</si>
  <si>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</si>
  <si>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</si>
  <si>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</si>
  <si>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</si>
  <si>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</si>
  <si>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</si>
  <si>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</si>
  <si>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</si>
  <si>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</si>
  <si>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</si>
  <si>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</si>
  <si>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</si>
  <si>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</si>
  <si>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</si>
  <si>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</si>
  <si>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</si>
  <si>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</si>
  <si>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</si>
  <si>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</si>
  <si>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</si>
  <si>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</si>
  <si>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</si>
  <si>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</si>
  <si>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</si>
  <si>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</si>
  <si>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</si>
  <si>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</si>
  <si>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</si>
  <si>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</si>
  <si>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</si>
  <si>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</si>
  <si>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</si>
  <si>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</si>
  <si>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</si>
  <si>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</si>
  <si>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</si>
  <si>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</si>
  <si>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</si>
  <si>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</si>
  <si>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</si>
  <si>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</si>
  <si>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</si>
  <si>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</si>
  <si>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</si>
  <si>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</si>
  <si>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</si>
  <si>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</si>
  <si>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</si>
  <si>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</si>
  <si>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</si>
  <si>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</si>
  <si>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</si>
  <si>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</si>
  <si>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</si>
  <si>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</si>
  <si>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</si>
  <si>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</si>
  <si>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</si>
  <si>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</si>
  <si>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</si>
  <si>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</si>
  <si>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</si>
  <si>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</si>
  <si>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</si>
  <si>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</si>
  <si>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</si>
  <si>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</si>
  <si>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</si>
  <si>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</si>
  <si>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</si>
  <si>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</si>
  <si>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</si>
  <si>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</si>
  <si>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</si>
  <si>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</si>
  <si>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</si>
  <si>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</si>
  <si>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</si>
  <si>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</si>
  <si>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</si>
  <si>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</si>
  <si>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</si>
  <si>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</si>
  <si>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</si>
  <si>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</si>
  <si>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</si>
  <si>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</si>
  <si>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</si>
  <si>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</si>
  <si>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</si>
  <si>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</si>
  <si>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</si>
  <si>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</si>
  <si>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</si>
  <si>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</si>
  <si>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</si>
  <si>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</si>
  <si>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</si>
  <si>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</si>
  <si>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</si>
  <si>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</si>
  <si>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</si>
  <si>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</si>
  <si>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</si>
  <si>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</si>
  <si>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</si>
  <si>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</si>
  <si>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</si>
  <si>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</si>
  <si>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</si>
  <si>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</si>
  <si>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</si>
  <si>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</si>
  <si>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</si>
  <si>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</si>
  <si>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</si>
  <si>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</si>
  <si>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</si>
  <si>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</si>
  <si>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</si>
  <si>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</si>
  <si>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</si>
  <si>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</si>
  <si>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</si>
  <si>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</si>
  <si>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</si>
  <si>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</si>
  <si>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</si>
  <si>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</si>
  <si>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</si>
  <si>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</si>
  <si>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</si>
  <si>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</si>
  <si>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</si>
  <si>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</si>
  <si>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</si>
  <si>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</si>
  <si>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</si>
  <si>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</si>
  <si>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</si>
  <si>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</si>
  <si>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</si>
  <si>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</si>
  <si>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</si>
  <si>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</si>
  <si>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</si>
  <si>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</si>
  <si>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</si>
  <si>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</si>
  <si>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</si>
  <si>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</si>
  <si>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</si>
  <si>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</si>
  <si>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</si>
  <si>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</si>
  <si>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</si>
  <si>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</si>
  <si>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</si>
  <si>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</si>
  <si>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</si>
  <si>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</si>
  <si>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</si>
  <si>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</si>
  <si>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</si>
  <si>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</si>
  <si>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</si>
  <si>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</si>
  <si>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</si>
  <si>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</si>
  <si>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</si>
  <si>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</si>
  <si>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</si>
  <si>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</si>
  <si>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</si>
  <si>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</si>
  <si>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</si>
  <si>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</si>
  <si>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</si>
  <si>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</si>
  <si>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</si>
  <si>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</si>
  <si>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</si>
  <si>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</si>
  <si>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</si>
  <si>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</si>
  <si>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</si>
  <si>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</si>
  <si>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</si>
  <si>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</si>
  <si>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</si>
  <si>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</si>
  <si>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</si>
  <si>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</si>
  <si>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</si>
  <si>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</si>
  <si>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</si>
  <si>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</si>
  <si>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</si>
  <si>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</si>
  <si>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</si>
  <si>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</si>
  <si>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</si>
  <si>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</si>
  <si>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</si>
  <si>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</si>
  <si>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</si>
  <si>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</si>
  <si>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</si>
  <si>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</si>
  <si>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</si>
  <si>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</si>
  <si>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</si>
  <si>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</si>
  <si>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</si>
  <si>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</si>
  <si>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</si>
  <si>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</si>
  <si>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</si>
  <si>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</si>
  <si>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</si>
  <si>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</si>
  <si>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</si>
  <si>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</si>
  <si>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</si>
  <si>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</si>
  <si>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</si>
  <si>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</si>
  <si>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</si>
  <si>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</si>
  <si>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</si>
  <si>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</si>
  <si>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</si>
  <si>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</si>
  <si>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</si>
  <si>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</si>
  <si>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</si>
  <si>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</si>
  <si>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</si>
  <si>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</si>
  <si>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</si>
  <si>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</si>
  <si>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</si>
  <si>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</si>
  <si>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</si>
  <si>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</si>
  <si>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</si>
  <si>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</si>
  <si>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</si>
  <si>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</si>
  <si>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</si>
  <si>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</si>
  <si>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</si>
  <si>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</si>
  <si>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</si>
  <si>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</si>
  <si>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</si>
  <si>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</si>
  <si>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</si>
  <si>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</si>
  <si>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</si>
  <si>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</si>
  <si>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</si>
  <si>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</si>
  <si>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</si>
  <si>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</si>
  <si>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</si>
  <si>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</si>
  <si>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</si>
  <si>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</si>
  <si>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</si>
  <si>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</si>
  <si>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</si>
  <si>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</si>
  <si>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</si>
  <si>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</si>
  <si>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</si>
  <si>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</si>
  <si>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</si>
  <si>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</si>
  <si>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</si>
  <si>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</si>
  <si>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</si>
  <si>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</si>
  <si>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</si>
  <si>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</si>
  <si>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</si>
  <si>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</si>
  <si>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</si>
  <si>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</si>
  <si>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</si>
  <si>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</si>
  <si>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</si>
  <si>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</si>
  <si>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</si>
  <si>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</si>
  <si>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</si>
  <si>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</si>
  <si>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</si>
  <si>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</si>
  <si>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</si>
  <si>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</si>
  <si>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</si>
  <si>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</si>
  <si>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</si>
  <si>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</si>
  <si>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</si>
  <si>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</si>
  <si>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</si>
  <si>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</si>
  <si>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</si>
  <si>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</si>
  <si>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</si>
  <si>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</si>
  <si>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</si>
  <si>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</si>
  <si>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</si>
  <si>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</si>
  <si>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</si>
  <si>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</si>
  <si>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</si>
  <si>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</si>
  <si>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</si>
  <si>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</si>
  <si>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</si>
  <si>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</si>
  <si>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</si>
  <si>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</si>
  <si>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</si>
  <si>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</si>
  <si>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</si>
  <si>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</si>
  <si>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</si>
  <si>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</si>
  <si>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</si>
  <si>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</si>
  <si>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</si>
  <si>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</si>
  <si>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</si>
  <si>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</si>
  <si>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</si>
  <si>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</si>
  <si>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</si>
  <si>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</si>
  <si>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</si>
  <si>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</si>
  <si>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</si>
  <si>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</si>
  <si>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</si>
  <si>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</si>
  <si>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</si>
  <si>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</si>
  <si>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</si>
  <si>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</si>
  <si>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</si>
  <si>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</si>
  <si>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</si>
  <si>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</si>
  <si>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</si>
  <si>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</si>
  <si>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</si>
  <si>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</si>
  <si>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</si>
  <si>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</si>
  <si>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</si>
  <si>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</si>
  <si>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</si>
  <si>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</si>
  <si>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</si>
  <si>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</si>
  <si>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</si>
  <si>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</si>
  <si>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</si>
  <si>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</si>
  <si>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</si>
  <si>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</si>
  <si>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</si>
  <si>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</si>
  <si>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</si>
  <si>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</si>
  <si>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</si>
  <si>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</si>
  <si>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</si>
  <si>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</si>
  <si>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</si>
  <si>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</si>
  <si>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</si>
  <si>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</si>
  <si>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</si>
  <si>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</si>
  <si>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</si>
  <si>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</si>
  <si>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</si>
  <si>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</si>
  <si>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</si>
  <si>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</si>
  <si>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</si>
  <si>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</si>
  <si>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</si>
  <si>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</si>
  <si>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</si>
  <si>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</si>
  <si>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</si>
  <si>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</si>
  <si>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</si>
  <si>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</si>
  <si>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</si>
  <si>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</si>
  <si>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</si>
  <si>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</si>
  <si>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</si>
  <si>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</si>
  <si>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</si>
  <si>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</si>
  <si>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</si>
  <si>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</si>
  <si>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</si>
  <si>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</si>
  <si>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</si>
  <si>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</si>
  <si>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</si>
  <si>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</si>
  <si>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</si>
  <si>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</si>
  <si>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</si>
  <si>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</si>
  <si>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</si>
  <si>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</si>
  <si>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</si>
  <si>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</si>
  <si>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</si>
  <si>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</si>
  <si>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</si>
  <si>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</si>
  <si>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</si>
  <si>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</si>
  <si>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</si>
  <si>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</si>
  <si>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</si>
  <si>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</si>
  <si>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</si>
  <si>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</si>
  <si>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</si>
  <si>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</si>
  <si>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</si>
  <si>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</si>
  <si>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</si>
  <si>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</si>
  <si>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</si>
  <si>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</si>
  <si>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</si>
  <si>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</si>
  <si>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</si>
  <si>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</si>
  <si>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</si>
  <si>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</si>
  <si>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</si>
  <si>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</si>
  <si>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</si>
  <si>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</si>
  <si>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</si>
  <si>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</si>
  <si>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</si>
  <si>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</si>
  <si>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</si>
  <si>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</si>
  <si>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</si>
  <si>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</si>
  <si>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</si>
  <si>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</si>
  <si>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</si>
  <si>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</si>
  <si>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</si>
  <si>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</si>
  <si>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</si>
  <si>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</si>
  <si>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</si>
  <si>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</si>
  <si>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</si>
  <si>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</si>
  <si>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</si>
  <si>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</si>
  <si>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</si>
  <si>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</si>
  <si>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</si>
  <si>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</si>
  <si>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</si>
  <si>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</si>
  <si>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</si>
  <si>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</si>
  <si>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</si>
  <si>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</si>
  <si>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</si>
  <si>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</si>
  <si>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</si>
  <si>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</si>
  <si>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</si>
  <si>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</si>
  <si>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</si>
  <si>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</si>
  <si>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</si>
  <si>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</si>
  <si>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</si>
  <si>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</si>
  <si>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</si>
  <si>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</si>
  <si>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</si>
  <si>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</si>
  <si>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</si>
  <si>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</si>
  <si>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</si>
  <si>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</si>
  <si>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</si>
  <si>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</si>
  <si>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</si>
  <si>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</si>
  <si>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</si>
  <si>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</si>
  <si>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</si>
  <si>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</si>
  <si>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</si>
  <si>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</si>
  <si>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</si>
  <si>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</si>
  <si>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</si>
  <si>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</si>
  <si>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</si>
  <si>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</si>
  <si>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</si>
  <si>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</si>
  <si>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</si>
  <si>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</si>
  <si>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</si>
  <si>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</si>
  <si>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</si>
  <si>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</si>
  <si>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</si>
  <si>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</si>
  <si>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</si>
  <si>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</si>
  <si>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</si>
  <si>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</si>
  <si>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</si>
  <si>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</si>
  <si>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</si>
  <si>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</si>
  <si>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</si>
  <si>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</si>
  <si>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</si>
  <si>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</si>
  <si>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</si>
  <si>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</si>
  <si>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</si>
  <si>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</si>
  <si>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</si>
  <si>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</si>
  <si>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</si>
  <si>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</si>
  <si>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</si>
  <si>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</si>
  <si>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</si>
  <si>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</si>
  <si>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</si>
  <si>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</si>
  <si>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</si>
  <si>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</si>
  <si>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</si>
  <si>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</si>
  <si>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</si>
  <si>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</si>
  <si>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</si>
  <si>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</si>
  <si>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</si>
  <si>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</si>
  <si>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</si>
  <si>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</si>
  <si>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</si>
  <si>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</si>
  <si>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</si>
  <si>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</si>
  <si>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</si>
  <si>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</si>
  <si>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</si>
  <si>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</si>
  <si>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</si>
  <si>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</si>
  <si>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</si>
  <si>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</si>
  <si>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</si>
  <si>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</si>
  <si>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</si>
  <si>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</si>
  <si>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</si>
  <si>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</si>
  <si>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</si>
  <si>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</si>
  <si>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</si>
  <si>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</si>
  <si>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</si>
  <si>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</si>
  <si>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</si>
  <si>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</si>
  <si>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</si>
  <si>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</si>
  <si>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</si>
  <si>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</si>
  <si>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</si>
  <si>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</si>
  <si>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</si>
  <si>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</si>
  <si>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</si>
  <si>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</si>
  <si>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</si>
  <si>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</si>
  <si>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</si>
  <si>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</si>
  <si>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</si>
  <si>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</si>
  <si>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</si>
  <si>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</si>
  <si>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</si>
  <si>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</si>
  <si>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</si>
  <si>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</si>
  <si>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</si>
  <si>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</si>
  <si>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</si>
  <si>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</si>
  <si>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</si>
  <si>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</si>
  <si>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</si>
  <si>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</si>
  <si>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</si>
  <si>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</si>
  <si>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</si>
  <si>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</si>
  <si>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</si>
  <si>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</si>
  <si>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</si>
  <si>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</si>
  <si>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</si>
  <si>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</si>
  <si>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</si>
  <si>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</si>
  <si>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</si>
  <si>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</si>
  <si>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</si>
  <si>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</si>
  <si>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</si>
  <si>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</si>
  <si>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</si>
  <si>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</si>
  <si>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</si>
  <si>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</si>
  <si>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</si>
  <si>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</si>
  <si>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</si>
  <si>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</si>
  <si>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</si>
  <si>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</si>
  <si>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</si>
  <si>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</si>
  <si>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</si>
  <si>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</si>
  <si>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</si>
  <si>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</si>
  <si>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</si>
  <si>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</si>
  <si>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</si>
  <si>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</si>
  <si>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</si>
  <si>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</si>
  <si>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</si>
  <si>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</si>
  <si>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</si>
  <si>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</si>
  <si>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</si>
  <si>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</si>
  <si>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</si>
  <si>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</si>
  <si>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</si>
  <si>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</si>
  <si>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</si>
  <si>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</si>
  <si>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</si>
  <si>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</si>
  <si>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</si>
  <si>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</si>
  <si>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</si>
  <si>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</si>
  <si>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</si>
  <si>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</si>
  <si>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</si>
  <si>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</si>
  <si>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</si>
  <si>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</si>
  <si>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</si>
  <si>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</si>
  <si>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</si>
  <si>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</si>
  <si>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</si>
  <si>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</si>
  <si>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</si>
  <si>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</si>
  <si>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</si>
  <si>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</si>
  <si>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</si>
  <si>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</si>
  <si>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</si>
  <si>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</si>
  <si>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</si>
  <si>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</si>
  <si>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</si>
  <si>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</si>
  <si>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</si>
  <si>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</si>
  <si>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</si>
  <si>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</si>
  <si>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</si>
  <si>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</si>
  <si>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</si>
  <si>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</si>
  <si>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</si>
  <si>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</si>
  <si>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</si>
  <si>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</si>
  <si>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</si>
  <si>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</si>
  <si>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</si>
  <si>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</si>
  <si>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</si>
  <si>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</si>
  <si>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</si>
  <si>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</si>
  <si>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</si>
  <si>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</si>
  <si>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</si>
  <si>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</si>
  <si>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</si>
  <si>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</si>
  <si>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</si>
  <si>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</si>
  <si>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</si>
  <si>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</si>
  <si>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</si>
  <si>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</si>
  <si>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</si>
  <si>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</si>
  <si>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</si>
  <si>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</si>
  <si>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</si>
  <si>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</si>
  <si>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</si>
  <si>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</si>
  <si>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</si>
  <si>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</si>
  <si>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</si>
  <si>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</si>
  <si>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</si>
  <si>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</si>
  <si>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</si>
  <si>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</si>
  <si>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</si>
  <si>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</si>
  <si>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</si>
  <si>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</si>
  <si>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</si>
  <si>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</si>
  <si>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</si>
  <si>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</si>
  <si>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</si>
  <si>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</si>
  <si>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</si>
  <si>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</si>
  <si>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</si>
  <si>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</si>
  <si>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</si>
  <si>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</si>
  <si>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</si>
  <si>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</si>
  <si>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</si>
  <si>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</si>
  <si>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</si>
  <si>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</si>
  <si>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</si>
  <si>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</si>
  <si>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</si>
  <si>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</si>
  <si>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</si>
  <si>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</si>
  <si>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</si>
  <si>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</si>
  <si>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</si>
  <si>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</si>
  <si>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</si>
  <si>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</si>
  <si>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</si>
  <si>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</si>
  <si>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</si>
  <si>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</si>
  <si>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</si>
  <si>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</si>
  <si>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</si>
  <si>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</si>
  <si>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</si>
  <si>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</si>
  <si>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</si>
  <si>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</si>
  <si>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</si>
  <si>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</si>
  <si>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</si>
  <si>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</si>
  <si>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</si>
  <si>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</si>
  <si>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</si>
  <si>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</si>
  <si>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</si>
  <si>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</si>
  <si>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</si>
  <si>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</si>
  <si>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</si>
  <si>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</si>
  <si>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</si>
  <si>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</si>
  <si>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</si>
  <si>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</si>
  <si>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</si>
  <si>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</si>
  <si>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</si>
  <si>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</si>
  <si>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</si>
  <si>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</si>
  <si>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</si>
  <si>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</si>
  <si>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</si>
  <si>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</si>
  <si>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</si>
  <si>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</si>
  <si>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</si>
  <si>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</si>
  <si>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</si>
  <si>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</si>
  <si>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</si>
  <si>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</si>
  <si>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</si>
  <si>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</si>
  <si>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</si>
  <si>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</si>
  <si>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</si>
  <si>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</si>
  <si>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</si>
  <si>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</si>
  <si>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</si>
  <si>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</si>
  <si>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</si>
  <si>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</si>
  <si>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</si>
  <si>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</si>
  <si>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</si>
  <si>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</si>
  <si>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</si>
  <si>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</si>
  <si>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</si>
  <si>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</si>
  <si>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</si>
  <si>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</si>
  <si>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</si>
  <si>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</si>
  <si>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</si>
  <si>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</si>
  <si>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</si>
  <si>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</si>
  <si>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</si>
  <si>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</si>
  <si>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</si>
  <si>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</si>
  <si>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</si>
  <si>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</si>
  <si>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</si>
  <si>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</si>
  <si>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</si>
  <si>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</si>
  <si>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</si>
  <si>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</si>
  <si>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</si>
  <si>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</si>
  <si>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</si>
  <si>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</si>
  <si>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</si>
  <si>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</si>
  <si>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</si>
  <si>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</si>
  <si>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</si>
  <si>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</si>
  <si>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</si>
  <si>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</si>
  <si>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</si>
  <si>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</si>
  <si>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</si>
  <si>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</si>
  <si>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</si>
  <si>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</si>
  <si>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</si>
  <si>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</si>
  <si>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</si>
  <si>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</si>
  <si>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</si>
  <si>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</si>
  <si>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</si>
  <si>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</si>
  <si>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</si>
  <si>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</si>
  <si>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</si>
  <si>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</si>
  <si>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</si>
  <si>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</si>
  <si>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</si>
  <si>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</si>
  <si>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</si>
  <si>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</si>
  <si>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</si>
  <si>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</si>
  <si>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</si>
  <si>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</si>
  <si>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</si>
  <si>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</si>
  <si>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</si>
  <si>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</si>
  <si>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</si>
  <si>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</si>
  <si>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</si>
  <si>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</si>
  <si>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</si>
  <si>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</si>
  <si>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</si>
  <si>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</si>
  <si>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</si>
  <si>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</si>
  <si>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</si>
  <si>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</si>
  <si>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</si>
  <si>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</si>
  <si>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</si>
  <si>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</si>
  <si>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</si>
  <si>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</si>
  <si>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</si>
  <si>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</si>
  <si>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</si>
  <si>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</si>
  <si>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</si>
  <si>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</si>
  <si>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</si>
  <si>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</si>
  <si>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</si>
  <si>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</si>
  <si>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</si>
  <si>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</si>
  <si>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</si>
  <si>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</si>
  <si>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</si>
  <si>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</si>
  <si>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</si>
  <si>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</si>
  <si>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</si>
  <si>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</si>
  <si>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</si>
  <si>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</si>
  <si>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</si>
  <si>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</si>
  <si>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</si>
  <si>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</si>
  <si>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</si>
  <si>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</si>
  <si>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</si>
  <si>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</si>
  <si>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</si>
  <si>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</si>
  <si>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</si>
  <si>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</si>
  <si>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</si>
  <si>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</si>
  <si>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</si>
  <si>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</si>
  <si>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</si>
  <si>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</si>
  <si>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</si>
  <si>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</si>
  <si>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</si>
  <si>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</si>
  <si>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</si>
  <si>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</si>
  <si>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</si>
  <si>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</si>
  <si>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</si>
  <si>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</si>
  <si>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</si>
  <si>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</si>
  <si>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</si>
  <si>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</si>
  <si>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</si>
  <si>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</si>
  <si>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</si>
  <si>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</si>
  <si>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</si>
  <si>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</si>
  <si>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</si>
  <si>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</si>
  <si>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</si>
  <si>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</si>
  <si>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</si>
  <si>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</si>
  <si>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</si>
  <si>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</si>
  <si>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</si>
  <si>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</si>
  <si>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</si>
  <si>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</si>
  <si>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</si>
  <si>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</si>
  <si>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</si>
  <si>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</si>
  <si>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</si>
  <si>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</si>
  <si>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</si>
  <si>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</si>
  <si>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</si>
  <si>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</si>
  <si>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</si>
  <si>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</si>
  <si>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</si>
  <si>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</si>
  <si>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</si>
  <si>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</si>
  <si>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</si>
  <si>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</si>
  <si>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</si>
  <si>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</si>
  <si>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</si>
  <si>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</si>
  <si>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</si>
  <si>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</si>
  <si>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</si>
  <si>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</si>
  <si>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</si>
  <si>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</si>
  <si>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</si>
  <si>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</si>
  <si>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</si>
  <si>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</si>
  <si>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</si>
  <si>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</si>
  <si>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</si>
  <si>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</si>
  <si>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</si>
  <si>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</si>
  <si>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</si>
  <si>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</si>
  <si>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</si>
  <si>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</si>
  <si>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</si>
  <si>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</si>
  <si>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</si>
  <si>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</si>
  <si>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</si>
  <si>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</si>
  <si>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</si>
  <si>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</si>
  <si>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</si>
  <si>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</si>
  <si>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</si>
  <si>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</si>
  <si>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</si>
  <si>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</si>
  <si>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</si>
  <si>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</si>
  <si>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</si>
  <si>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</si>
  <si>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</si>
  <si>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</si>
  <si>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</si>
  <si>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</si>
  <si>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</si>
  <si>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</si>
  <si>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</si>
  <si>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</si>
  <si>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</si>
  <si>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</si>
  <si>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</si>
  <si>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</si>
  <si>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</si>
  <si>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</si>
  <si>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</si>
  <si>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</si>
  <si>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</si>
  <si>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</si>
  <si>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</si>
  <si>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</si>
  <si>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</si>
  <si>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</si>
  <si>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</si>
  <si>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</si>
  <si>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</si>
  <si>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</si>
  <si>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</si>
  <si>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</si>
  <si>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</si>
  <si>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</si>
  <si>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</si>
  <si>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</si>
  <si>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</si>
  <si>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</si>
  <si>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</si>
  <si>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</si>
  <si>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</si>
  <si>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</si>
  <si>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</si>
  <si>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</si>
  <si>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</si>
  <si>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</si>
  <si>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</si>
  <si>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</si>
  <si>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</si>
  <si>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</si>
  <si>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</si>
  <si>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</si>
  <si>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</si>
  <si>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</si>
  <si>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</si>
  <si>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</si>
  <si>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</si>
  <si>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</si>
  <si>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</si>
  <si>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</si>
  <si>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</si>
  <si>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</si>
  <si>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</si>
  <si>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</si>
  <si>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</si>
  <si>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</si>
  <si>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</si>
  <si>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</si>
  <si>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</si>
  <si>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</si>
  <si>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</si>
  <si>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</si>
  <si>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</si>
  <si>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</si>
  <si>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</si>
  <si>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</si>
  <si>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</si>
  <si>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</si>
  <si>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</si>
  <si>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</si>
  <si>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</si>
  <si>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</si>
  <si>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</si>
  <si>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</si>
  <si>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</si>
  <si>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</si>
  <si>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</si>
  <si>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</si>
  <si>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</si>
  <si>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</si>
  <si>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</si>
  <si>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</si>
  <si>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</si>
  <si>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</si>
  <si>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</si>
  <si>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</si>
  <si>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</si>
  <si>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</si>
  <si>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</si>
  <si>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</si>
  <si>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</si>
  <si>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</si>
  <si>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</si>
  <si>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</si>
  <si>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</si>
  <si>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</si>
  <si>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</si>
  <si>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</si>
  <si>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</si>
  <si>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</si>
  <si>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</si>
  <si>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</si>
  <si>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</si>
  <si>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</si>
  <si>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</si>
  <si>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</si>
  <si>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</si>
  <si>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</si>
  <si>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</si>
  <si>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</si>
  <si>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</si>
  <si>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</si>
  <si>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</si>
  <si>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</si>
  <si>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</si>
  <si>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</si>
  <si>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</si>
  <si>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</si>
  <si>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</si>
  <si>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</si>
  <si>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</si>
  <si>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</si>
  <si>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</si>
  <si>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</si>
  <si>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</si>
  <si>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</si>
  <si>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</si>
  <si>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</si>
  <si>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</si>
  <si>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</si>
  <si>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</si>
  <si>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</si>
  <si>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</si>
  <si>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</si>
  <si>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</si>
  <si>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</si>
  <si>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</si>
  <si>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</si>
  <si>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</si>
  <si>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</si>
  <si>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</si>
  <si>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</si>
  <si>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</si>
  <si>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</si>
  <si>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</si>
  <si>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</si>
  <si>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</si>
  <si>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</si>
  <si>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</si>
  <si>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</si>
  <si>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</si>
  <si>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</si>
  <si>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</si>
  <si>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</si>
  <si>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</si>
  <si>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</si>
  <si>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</si>
  <si>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</si>
  <si>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</si>
  <si>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</si>
  <si>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</si>
  <si>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</si>
  <si>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</si>
  <si>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</si>
  <si>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</si>
  <si>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</si>
  <si>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</si>
  <si>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</si>
  <si>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</si>
  <si>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</si>
  <si>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</si>
  <si>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</si>
  <si>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</si>
  <si>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</si>
  <si>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</si>
  <si>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</si>
  <si>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</si>
  <si>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</si>
  <si>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</si>
  <si>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</si>
  <si>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</si>
  <si>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</si>
  <si>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</si>
  <si>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</si>
  <si>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</si>
  <si>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</si>
  <si>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</si>
  <si>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</si>
  <si>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</si>
  <si>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</si>
  <si>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</si>
  <si>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</si>
  <si>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</si>
  <si>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</si>
  <si>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</si>
  <si>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</si>
  <si>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</si>
  <si>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</si>
  <si>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</si>
  <si>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</si>
  <si>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</si>
  <si>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</si>
  <si>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</si>
  <si>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</si>
  <si>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</si>
  <si>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</si>
  <si>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</si>
  <si>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</si>
  <si>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</si>
  <si>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</si>
  <si>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</si>
  <si>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</si>
  <si>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</si>
  <si>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</si>
  <si>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</si>
  <si>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</si>
  <si>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</si>
  <si>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</si>
  <si>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</si>
  <si>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</si>
  <si>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</si>
  <si>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</si>
  <si>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</si>
  <si>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</si>
  <si>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</si>
  <si>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</si>
  <si>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</si>
  <si>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</si>
  <si>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</si>
  <si>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</si>
  <si>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</si>
  <si>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</si>
  <si>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</si>
  <si>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</si>
  <si>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</si>
  <si>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</si>
  <si>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</si>
  <si>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</si>
  <si>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</si>
  <si>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</si>
  <si>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</si>
  <si>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</si>
  <si>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</si>
  <si>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</si>
  <si>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</si>
  <si>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</si>
  <si>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</si>
  <si>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</si>
  <si>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</si>
  <si>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</si>
  <si>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</si>
  <si>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</si>
  <si>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</si>
  <si>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</si>
  <si>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</si>
  <si>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</si>
  <si>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</si>
  <si>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</si>
  <si>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</si>
  <si>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</si>
  <si>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</si>
  <si>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</si>
  <si>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</si>
  <si>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</si>
  <si>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</si>
  <si>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</si>
  <si>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</si>
  <si>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</si>
  <si>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</si>
  <si>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</si>
  <si>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</si>
  <si>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</si>
  <si>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</si>
  <si>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</si>
  <si>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</si>
  <si>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</si>
  <si>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</si>
  <si>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</si>
  <si>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</si>
  <si>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</si>
  <si>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</si>
  <si>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</si>
  <si>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</si>
  <si>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</si>
  <si>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</si>
  <si>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</si>
  <si>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</si>
  <si>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</si>
  <si>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</si>
  <si>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</si>
  <si>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</si>
  <si>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</si>
  <si>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</si>
  <si>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</si>
  <si>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</si>
  <si>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</si>
  <si>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</si>
  <si>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</si>
  <si>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</si>
  <si>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</si>
  <si>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</si>
  <si>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</si>
  <si>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</si>
  <si>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</si>
  <si>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</si>
  <si>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</si>
  <si>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</si>
  <si>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</si>
  <si>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</si>
  <si>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</si>
  <si>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</si>
  <si>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</si>
  <si>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</si>
  <si>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</si>
  <si>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</si>
  <si>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</si>
  <si>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</si>
  <si>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</si>
  <si>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</si>
  <si>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</si>
  <si>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</si>
  <si>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</si>
  <si>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</si>
  <si>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</si>
  <si>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</si>
  <si>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</si>
  <si>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</si>
  <si>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</si>
  <si>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</si>
  <si>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</si>
  <si>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</si>
  <si>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</si>
  <si>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</si>
  <si>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</si>
  <si>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</si>
  <si>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</si>
  <si>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</si>
  <si>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</si>
  <si>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</si>
  <si>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</si>
  <si>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</si>
  <si>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</si>
  <si>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</si>
  <si>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</si>
  <si>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</si>
  <si>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</si>
  <si>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</si>
  <si>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</si>
  <si>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</si>
  <si>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</si>
  <si>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</si>
  <si>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</si>
  <si>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</si>
  <si>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</si>
  <si>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</si>
  <si>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</si>
  <si>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</si>
  <si>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</si>
  <si>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</si>
  <si>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</si>
  <si>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</si>
  <si>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</si>
  <si>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</si>
  <si>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</si>
  <si>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</si>
  <si>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</si>
  <si>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</si>
  <si>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</si>
  <si>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</si>
  <si>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</si>
  <si>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</si>
  <si>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</si>
  <si>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</si>
  <si>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</si>
  <si>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</si>
  <si>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</si>
  <si>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</si>
  <si>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</si>
  <si>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</si>
  <si>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</si>
  <si>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</si>
  <si>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</si>
  <si>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</si>
  <si>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</si>
  <si>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</si>
  <si>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</si>
  <si>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</si>
  <si>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</si>
  <si>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</si>
  <si>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</si>
  <si>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</si>
  <si>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</si>
  <si>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</si>
  <si>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</si>
  <si>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</si>
  <si>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</si>
  <si>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</si>
  <si>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</si>
  <si>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</si>
  <si>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</si>
  <si>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</si>
  <si>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</si>
  <si>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</si>
  <si>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</si>
  <si>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</si>
  <si>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</si>
  <si>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</si>
  <si>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</si>
  <si>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</si>
  <si>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</si>
  <si>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</si>
  <si>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</si>
  <si>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</si>
  <si>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</si>
  <si>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</si>
  <si>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</si>
  <si>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</si>
  <si>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</si>
  <si>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</si>
  <si>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</si>
  <si>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</si>
  <si>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</si>
  <si>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</si>
  <si>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</si>
  <si>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</si>
  <si>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</si>
  <si>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</si>
  <si>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</si>
  <si>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</si>
  <si>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</si>
  <si>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</si>
  <si>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</si>
  <si>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</si>
  <si>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</si>
  <si>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</si>
  <si>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</si>
  <si>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</si>
  <si>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</si>
  <si>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</si>
  <si>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</si>
  <si>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</si>
  <si>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</si>
  <si>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</si>
  <si>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</si>
  <si>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</si>
  <si>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</si>
  <si>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</si>
  <si>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</si>
  <si>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</si>
  <si>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</si>
  <si>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</si>
  <si>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</si>
  <si>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</si>
  <si>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</si>
  <si>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</si>
  <si>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</si>
  <si>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</si>
  <si>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</si>
  <si>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</si>
  <si>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</si>
  <si>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</si>
  <si>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</si>
  <si>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</si>
  <si>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</si>
  <si>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</si>
  <si>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</si>
  <si>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</si>
  <si>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</si>
  <si>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</si>
  <si>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</si>
  <si>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</si>
  <si>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</si>
  <si>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</si>
  <si>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</si>
  <si>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</si>
  <si>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</si>
  <si>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</si>
  <si>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</si>
  <si>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</si>
  <si>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</si>
  <si>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</si>
  <si>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</si>
  <si>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</si>
  <si>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</si>
  <si>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</si>
  <si>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</si>
  <si>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</si>
  <si>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</si>
  <si>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</si>
  <si>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</si>
  <si>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</si>
  <si>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</si>
  <si>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</si>
  <si>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</si>
  <si>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</si>
  <si>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</si>
  <si>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</si>
  <si>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</si>
  <si>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</si>
  <si>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</si>
  <si>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</si>
  <si>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</si>
  <si>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</si>
  <si>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</si>
  <si>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</si>
  <si>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</si>
  <si>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</si>
  <si>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</si>
  <si>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</si>
  <si>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</si>
  <si>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</si>
  <si>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</si>
  <si>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</si>
  <si>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</si>
  <si>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</si>
  <si>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</si>
  <si>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</si>
  <si>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</si>
  <si>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</si>
  <si>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</si>
  <si>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</si>
  <si>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</si>
  <si>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</si>
  <si>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</si>
  <si>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</si>
  <si>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</si>
  <si>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</si>
  <si>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</si>
  <si>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</si>
  <si>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</si>
  <si>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</si>
  <si>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</si>
  <si>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</si>
  <si>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</si>
  <si>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</si>
  <si>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</si>
  <si>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</si>
  <si>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</si>
  <si>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</si>
  <si>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</si>
  <si>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</si>
  <si>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</si>
  <si>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</si>
  <si>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</si>
  <si>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</si>
  <si>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</si>
  <si>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</si>
  <si>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</si>
  <si>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</si>
  <si>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</si>
  <si>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</si>
  <si>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</si>
  <si>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</si>
  <si>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</si>
  <si>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</si>
  <si>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</si>
  <si>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</si>
  <si>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</si>
  <si>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</si>
  <si>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</si>
  <si>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</si>
  <si>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</si>
  <si>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</si>
  <si>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</si>
  <si>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</si>
  <si>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</si>
  <si>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</si>
  <si>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</si>
  <si>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</si>
  <si>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</si>
  <si>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</si>
  <si>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</si>
  <si>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</si>
  <si>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</si>
  <si>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</si>
  <si>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</si>
  <si>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</si>
  <si>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</si>
  <si>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</si>
  <si>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</si>
  <si>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</si>
  <si>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</si>
  <si>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</si>
  <si>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</si>
  <si>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</si>
  <si>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</si>
  <si>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</si>
  <si>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</si>
  <si>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</si>
  <si>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</si>
  <si>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</si>
  <si>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</si>
  <si>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</si>
  <si>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</si>
  <si>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</si>
  <si>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</si>
  <si>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</si>
  <si>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</si>
  <si>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</si>
  <si>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</si>
  <si>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</si>
  <si>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</si>
  <si>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</si>
  <si>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</si>
  <si>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</si>
  <si>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</si>
  <si>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</si>
  <si>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</si>
  <si>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</si>
  <si>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</si>
  <si>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</si>
  <si>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</si>
  <si>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</si>
  <si>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</si>
  <si>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</si>
  <si>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</si>
  <si>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</si>
  <si>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</si>
  <si>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</si>
  <si>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</si>
  <si>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</si>
  <si>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</si>
  <si>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</si>
  <si>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</si>
  <si>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</si>
  <si>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</si>
  <si>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</si>
  <si>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</si>
  <si>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</si>
  <si>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</si>
  <si>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</si>
  <si>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</si>
  <si>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</si>
  <si>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</si>
  <si>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</si>
  <si>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</si>
  <si>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</si>
  <si>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</si>
  <si>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</si>
  <si>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</si>
  <si>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</si>
  <si>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</si>
  <si>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</si>
  <si>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</si>
  <si>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</si>
  <si>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</si>
  <si>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</si>
  <si>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</si>
  <si>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</si>
  <si>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</si>
  <si>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</si>
  <si>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</si>
  <si>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</si>
  <si>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</si>
  <si>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</si>
  <si>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</si>
  <si>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</si>
  <si>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</si>
  <si>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</si>
  <si>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</si>
  <si>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</si>
  <si>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</si>
  <si>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</si>
  <si>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</si>
  <si>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</si>
  <si>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</si>
  <si>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</si>
  <si>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</si>
  <si>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</si>
  <si>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</si>
  <si>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</si>
  <si>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</si>
  <si>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</si>
  <si>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</si>
  <si>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</si>
  <si>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</si>
  <si>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</si>
  <si>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</si>
  <si>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</si>
  <si>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</si>
  <si>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</si>
  <si>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</si>
  <si>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</si>
  <si>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</si>
  <si>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</si>
  <si>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</si>
  <si>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</si>
  <si>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</si>
  <si>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</si>
  <si>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</si>
  <si>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</si>
  <si>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</si>
  <si>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</si>
  <si>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</si>
  <si>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</si>
  <si>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</si>
  <si>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</si>
  <si>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</si>
  <si>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</si>
  <si>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</si>
  <si>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</si>
  <si>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</si>
  <si>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</si>
  <si>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</si>
  <si>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</si>
  <si>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</si>
  <si>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</si>
  <si>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</si>
  <si>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</si>
  <si>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</si>
  <si>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</si>
  <si>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</si>
  <si>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</si>
  <si>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</si>
  <si>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</si>
  <si>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</si>
  <si>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</si>
  <si>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</si>
  <si>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</si>
  <si>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</si>
  <si>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</si>
  <si>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</si>
  <si>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</si>
  <si>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</si>
  <si>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</si>
  <si>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</si>
  <si>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</si>
  <si>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</si>
  <si>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</si>
  <si>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</si>
  <si>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</si>
  <si>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</si>
  <si>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</si>
  <si>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</si>
  <si>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</si>
  <si>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</si>
  <si>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</si>
  <si>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</si>
  <si>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</si>
  <si>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</si>
  <si>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</si>
  <si>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</si>
  <si>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</si>
  <si>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</si>
  <si>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</si>
  <si>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</si>
  <si>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</si>
  <si>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</si>
  <si>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</si>
  <si>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</si>
  <si>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</si>
  <si>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</si>
  <si>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</si>
  <si>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</si>
  <si>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</si>
  <si>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</si>
  <si>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</si>
  <si>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</si>
  <si>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</si>
  <si>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</si>
  <si>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</si>
  <si>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</si>
  <si>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</si>
  <si>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</si>
  <si>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</si>
  <si>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</si>
  <si>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</si>
  <si>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</si>
  <si>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</si>
  <si>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</si>
  <si>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</si>
  <si>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</si>
  <si>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</si>
  <si>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</si>
  <si>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</si>
  <si>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</si>
  <si>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</si>
  <si>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</si>
  <si>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</si>
  <si>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</si>
  <si>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</si>
  <si>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</si>
  <si>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</si>
  <si>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</si>
  <si>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</si>
  <si>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</si>
  <si>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</si>
  <si>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</si>
  <si>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</si>
  <si>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</si>
  <si>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</si>
  <si>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</si>
  <si>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</si>
  <si>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</si>
  <si>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</si>
  <si>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</si>
  <si>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</si>
  <si>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</si>
  <si>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</si>
  <si>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</si>
  <si>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</si>
  <si>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</si>
  <si>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</si>
  <si>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</si>
  <si>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</si>
  <si>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</si>
  <si>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</si>
  <si>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</si>
  <si>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</si>
  <si>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</si>
  <si>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</si>
  <si>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</si>
  <si>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</si>
  <si>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</si>
  <si>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</si>
  <si>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</si>
  <si>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</si>
  <si>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</si>
  <si>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</si>
  <si>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</si>
  <si>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</si>
  <si>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</si>
  <si>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</si>
  <si>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</si>
  <si>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</si>
  <si>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</si>
  <si>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</si>
  <si>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</si>
  <si>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</si>
  <si>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</si>
  <si>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</si>
  <si>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</si>
  <si>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</si>
  <si>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</si>
  <si>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</si>
  <si>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</si>
  <si>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</si>
  <si>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</si>
  <si>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</si>
  <si>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</si>
  <si>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</si>
  <si>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</si>
  <si>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</si>
  <si>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</si>
  <si>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</si>
  <si>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</si>
  <si>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</si>
  <si>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</si>
  <si>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</si>
  <si>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</si>
  <si>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</si>
  <si>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</si>
  <si>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</si>
  <si>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</si>
  <si>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</si>
  <si>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</si>
  <si>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</si>
  <si>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</si>
  <si>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</si>
  <si>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</si>
  <si>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</si>
  <si>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</si>
  <si>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</si>
  <si>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</si>
  <si>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</si>
  <si>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</si>
  <si>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</si>
  <si>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</si>
  <si>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</si>
  <si>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</si>
  <si>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</si>
  <si>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</si>
  <si>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</si>
  <si>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</si>
  <si>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</si>
  <si>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</si>
  <si>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</si>
  <si>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</si>
  <si>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</si>
  <si>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</si>
  <si>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</si>
  <si>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</si>
  <si>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</si>
  <si>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</si>
  <si>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</si>
  <si>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</si>
  <si>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</si>
  <si>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</si>
  <si>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</si>
  <si>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</si>
  <si>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</si>
  <si>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</si>
  <si>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</si>
  <si>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</si>
  <si>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</si>
  <si>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</si>
  <si>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</si>
  <si>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</si>
  <si>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</si>
  <si>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</si>
  <si>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</si>
  <si>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</si>
  <si>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</si>
  <si>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</si>
  <si>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</si>
  <si>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</si>
  <si>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</si>
  <si>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</si>
  <si>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</si>
  <si>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</si>
  <si>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</si>
  <si>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</si>
  <si>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</si>
  <si>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</si>
  <si>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</si>
  <si>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</si>
  <si>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</si>
  <si>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</si>
  <si>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</si>
  <si>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</si>
  <si>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</si>
  <si>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</si>
  <si>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</si>
  <si>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</si>
  <si>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</si>
  <si>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</si>
  <si>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</si>
  <si>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</si>
  <si>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</si>
  <si>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</si>
  <si>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</si>
  <si>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</si>
  <si>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</si>
  <si>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</si>
  <si>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</si>
  <si>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</si>
  <si>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</si>
  <si>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</si>
  <si>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</si>
  <si>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</si>
  <si>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</si>
  <si>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</si>
  <si>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</si>
  <si>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</si>
  <si>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</si>
  <si>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</si>
  <si>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</si>
  <si>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</si>
  <si>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</si>
  <si>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</si>
  <si>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</si>
  <si>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</si>
  <si>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</si>
  <si>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</si>
  <si>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</si>
  <si>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</si>
  <si>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</si>
  <si>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</si>
  <si>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</si>
  <si>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</si>
  <si>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</si>
  <si>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</si>
  <si>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</si>
  <si>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</si>
  <si>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</si>
  <si>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</si>
  <si>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</si>
  <si>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</si>
  <si>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</si>
  <si>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</si>
  <si>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</si>
  <si>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</si>
  <si>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</si>
  <si>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</si>
  <si>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</si>
  <si>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</si>
  <si>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</si>
  <si>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</si>
  <si>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</si>
  <si>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</si>
  <si>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</si>
  <si>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</si>
  <si>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</si>
  <si>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</si>
  <si>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</si>
  <si>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</si>
  <si>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</si>
  <si>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</si>
  <si>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</si>
  <si>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</si>
  <si>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</si>
  <si>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</si>
  <si>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</si>
  <si>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</si>
  <si>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</si>
  <si>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</si>
  <si>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</si>
  <si>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</si>
  <si>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</si>
  <si>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</si>
  <si>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</si>
  <si>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</si>
  <si>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</si>
  <si>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</si>
  <si>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</si>
  <si>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</si>
  <si>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</si>
  <si>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</si>
  <si>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</si>
  <si>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</si>
  <si>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</si>
  <si>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</si>
  <si>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</si>
  <si>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</si>
  <si>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</si>
  <si>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</si>
  <si>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</si>
  <si>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</si>
  <si>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</si>
  <si>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</si>
  <si>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</si>
  <si>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</si>
  <si>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</si>
  <si>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</si>
  <si>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</si>
  <si>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</si>
  <si>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</si>
  <si>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</si>
  <si>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</si>
  <si>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</si>
  <si>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</si>
  <si>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</si>
  <si>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</si>
  <si>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</si>
  <si>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</si>
  <si>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</si>
  <si>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</si>
  <si>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</si>
  <si>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</si>
  <si>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</si>
  <si>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</si>
  <si>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</si>
  <si>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</si>
  <si>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</si>
  <si>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</si>
  <si>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</si>
  <si>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</si>
  <si>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</si>
  <si>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</si>
  <si>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</si>
  <si>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</si>
  <si>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</si>
  <si>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</si>
  <si>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</si>
  <si>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</si>
  <si>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</si>
  <si>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</si>
  <si>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</si>
  <si>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</si>
  <si>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</si>
  <si>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</si>
  <si>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</si>
  <si>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</si>
  <si>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</si>
  <si>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</si>
  <si>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</si>
  <si>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</si>
  <si>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</si>
  <si>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</si>
  <si>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</si>
  <si>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</si>
  <si>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</si>
  <si>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</si>
  <si>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</si>
  <si>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</si>
  <si>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</si>
  <si>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</si>
  <si>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</si>
  <si>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</si>
  <si>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</si>
  <si>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</si>
  <si>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</si>
  <si>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</si>
  <si>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</si>
  <si>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</si>
  <si>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</si>
  <si>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</si>
  <si>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</si>
  <si>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</si>
  <si>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</si>
  <si>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</si>
  <si>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</si>
  <si>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</si>
  <si>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</si>
  <si>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</si>
  <si>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</si>
  <si>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</si>
  <si>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</si>
  <si>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</si>
  <si>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</si>
  <si>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</si>
  <si>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</si>
  <si>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</si>
  <si>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</si>
  <si>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</si>
  <si>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</si>
  <si>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</si>
  <si>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</si>
  <si>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</si>
  <si>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</si>
  <si>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</si>
  <si>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</si>
  <si>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</si>
  <si>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</si>
  <si>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</si>
  <si>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</si>
  <si>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</si>
  <si>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</si>
  <si>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</si>
  <si>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</si>
  <si>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</si>
  <si>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</si>
  <si>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</si>
  <si>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</si>
  <si>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</si>
  <si>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</si>
  <si>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</si>
  <si>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</si>
  <si>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</si>
  <si>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</si>
  <si>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</si>
  <si>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</si>
  <si>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</si>
  <si>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</si>
  <si>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</si>
  <si>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</si>
  <si>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</si>
  <si>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</si>
  <si>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</si>
  <si>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</si>
  <si>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</si>
  <si>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</si>
  <si>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</si>
  <si>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</si>
  <si>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</si>
  <si>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</si>
  <si>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</si>
  <si>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</si>
  <si>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</si>
  <si>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</si>
  <si>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</si>
  <si>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</si>
  <si>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</si>
  <si>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</si>
  <si>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</si>
  <si>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</si>
  <si>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</si>
  <si>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</si>
  <si>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</si>
  <si>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</si>
  <si>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</si>
  <si>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</si>
  <si>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</si>
  <si>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</si>
  <si>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</si>
  <si>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</si>
  <si>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</si>
  <si>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</si>
  <si>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</si>
  <si>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</si>
  <si>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</si>
  <si>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</si>
  <si>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</si>
  <si>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</si>
  <si>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</si>
  <si>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</si>
  <si>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</si>
  <si>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</si>
  <si>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</si>
  <si>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</si>
  <si>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</si>
  <si>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</si>
  <si>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</si>
  <si>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</si>
  <si>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</si>
  <si>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</si>
  <si>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</si>
  <si>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</si>
  <si>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</si>
  <si>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</si>
  <si>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</si>
  <si>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</si>
  <si>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</si>
  <si>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</si>
  <si>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</si>
  <si>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</si>
  <si>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</si>
  <si>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</si>
  <si>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</si>
  <si>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</si>
  <si>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</si>
  <si>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</si>
  <si>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</si>
  <si>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</si>
  <si>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</si>
  <si>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</si>
  <si>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</si>
  <si>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</si>
  <si>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</si>
  <si>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</si>
  <si>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</si>
  <si>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</si>
  <si>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</si>
  <si>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</si>
  <si>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</si>
  <si>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</si>
  <si>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</si>
  <si>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</si>
  <si>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</si>
  <si>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</si>
  <si>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</si>
  <si>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</si>
  <si>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</si>
  <si>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</si>
  <si>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</si>
  <si>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</si>
  <si>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</si>
  <si>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</si>
  <si>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</si>
  <si>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</si>
  <si>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</si>
  <si>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</si>
  <si>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</si>
  <si>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</si>
  <si>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</si>
  <si>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</si>
  <si>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</si>
  <si>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</si>
  <si>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</si>
  <si>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</si>
  <si>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</si>
  <si>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</si>
  <si>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</si>
  <si>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</si>
  <si>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</si>
  <si>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</si>
  <si>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</si>
  <si>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</si>
  <si>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</si>
  <si>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</si>
  <si>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</si>
  <si>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</si>
  <si>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</si>
  <si>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</si>
  <si>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</si>
  <si>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</si>
  <si>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</si>
  <si>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</si>
  <si>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</si>
  <si>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</si>
  <si>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</si>
  <si>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</si>
  <si>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</si>
  <si>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</si>
  <si>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</si>
  <si>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</si>
  <si>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</si>
  <si>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</si>
  <si>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</si>
  <si>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</si>
  <si>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</si>
  <si>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</si>
  <si>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</si>
  <si>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</si>
  <si>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</si>
  <si>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</si>
  <si>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</si>
  <si>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</si>
  <si>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</si>
  <si>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</si>
  <si>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</si>
  <si>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</si>
  <si>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</si>
  <si>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</si>
  <si>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</si>
  <si>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</si>
  <si>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</si>
  <si>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</si>
  <si>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</si>
  <si>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</si>
  <si>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</si>
  <si>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</si>
  <si>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</si>
  <si>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</si>
  <si>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</si>
  <si>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</si>
  <si>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</si>
  <si>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</si>
  <si>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</si>
  <si>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</si>
  <si>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</si>
  <si>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</si>
  <si>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</si>
  <si>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</si>
  <si>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</si>
  <si>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</si>
  <si>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</si>
  <si>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</si>
  <si>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</si>
  <si>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</si>
  <si>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</si>
  <si>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</si>
  <si>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</si>
  <si>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</si>
  <si>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</si>
  <si>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</si>
  <si>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</si>
  <si>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</si>
  <si>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</si>
  <si>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</si>
  <si>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</si>
  <si>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</si>
  <si>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</si>
  <si>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</si>
  <si>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</si>
  <si>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</si>
  <si>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</si>
  <si>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</si>
  <si>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</si>
  <si>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</si>
  <si>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</si>
  <si>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</si>
  <si>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</si>
  <si>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</si>
  <si>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</si>
  <si>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</si>
  <si>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</si>
  <si>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</si>
  <si>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</si>
  <si>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</si>
  <si>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</si>
  <si>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</si>
  <si>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</si>
  <si>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</si>
  <si>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</si>
  <si>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</si>
  <si>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</si>
  <si>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</si>
  <si>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</si>
  <si>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</si>
  <si>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</si>
  <si>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</si>
  <si>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</si>
  <si>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</si>
  <si>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</si>
  <si>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</si>
  <si>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</si>
  <si>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</si>
  <si>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</si>
  <si>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</si>
  <si>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</si>
  <si>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</si>
  <si>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</si>
  <si>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</si>
  <si>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</si>
  <si>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</si>
  <si>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</si>
  <si>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</si>
  <si>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</si>
  <si>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</si>
  <si>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</si>
  <si>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</si>
  <si>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</si>
  <si>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</si>
  <si>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</si>
  <si>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</si>
  <si>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</si>
  <si>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</si>
  <si>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</si>
  <si>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</si>
  <si>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</si>
  <si>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</si>
  <si>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</si>
  <si>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</si>
  <si>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</si>
  <si>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</si>
  <si>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</si>
  <si>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</si>
  <si>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</si>
  <si>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</si>
  <si>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</si>
  <si>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</si>
  <si>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</si>
  <si>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</si>
  <si>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</si>
  <si>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</si>
  <si>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</si>
  <si>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</si>
  <si>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</si>
  <si>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</si>
  <si>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</si>
  <si>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</si>
  <si>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</si>
  <si>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</si>
  <si>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</si>
  <si>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</si>
  <si>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</si>
  <si>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</si>
  <si>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</si>
  <si>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</si>
  <si>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</si>
  <si>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</si>
  <si>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</si>
  <si>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</si>
  <si>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</si>
  <si>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</si>
  <si>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</si>
  <si>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</si>
  <si>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</si>
  <si>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</si>
  <si>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</si>
  <si>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</si>
  <si>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</si>
  <si>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</si>
  <si>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</si>
  <si>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</si>
  <si>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</si>
  <si>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</si>
  <si>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</si>
  <si>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</si>
  <si>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</si>
  <si>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</si>
  <si>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</si>
  <si>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</si>
  <si>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</si>
  <si>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</si>
  <si>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</si>
  <si>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</si>
  <si>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</si>
  <si>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</si>
  <si>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</si>
  <si>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</si>
  <si>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</si>
  <si>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</si>
  <si>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</si>
  <si>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</si>
  <si>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</si>
  <si>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</si>
  <si>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</si>
  <si>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</si>
  <si>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</si>
  <si>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</si>
  <si>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</si>
  <si>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</si>
  <si>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</si>
  <si>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</si>
  <si>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</si>
  <si>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</si>
  <si>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</si>
  <si>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</si>
  <si>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</si>
  <si>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</si>
  <si>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</si>
  <si>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</si>
  <si>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</si>
  <si>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</si>
  <si>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</si>
  <si>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</si>
  <si>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</si>
  <si>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</si>
  <si>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</si>
  <si>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</si>
  <si>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</si>
  <si>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</si>
  <si>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</si>
  <si>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</si>
  <si>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</si>
  <si>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</si>
  <si>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</si>
  <si>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</si>
  <si>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</si>
  <si>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</si>
  <si>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</si>
  <si>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</si>
  <si>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</si>
  <si>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</si>
  <si>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</si>
  <si>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</si>
  <si>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</si>
  <si>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</si>
  <si>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</si>
  <si>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</si>
  <si>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</si>
  <si>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</si>
  <si>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</si>
  <si>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</si>
  <si>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</si>
  <si>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</si>
  <si>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</si>
  <si>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</si>
  <si>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</si>
  <si>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</si>
  <si>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</si>
  <si>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</si>
  <si>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</si>
  <si>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</si>
  <si>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</si>
  <si>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</si>
  <si>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</si>
  <si>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</si>
  <si>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</si>
  <si>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</si>
  <si>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</si>
  <si>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</si>
  <si>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</si>
  <si>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</si>
  <si>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</si>
  <si>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</si>
  <si>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</si>
  <si>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</si>
  <si>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</si>
  <si>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</si>
  <si>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</si>
  <si>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</si>
  <si>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</si>
  <si>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</si>
  <si>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</si>
  <si>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</si>
  <si>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</si>
  <si>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</si>
  <si>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</si>
  <si>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</si>
  <si>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</si>
  <si>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</si>
  <si>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</si>
  <si>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</si>
  <si>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</si>
  <si>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</si>
  <si>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</si>
  <si>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</si>
  <si>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</si>
  <si>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</si>
  <si>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</si>
  <si>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</si>
  <si>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</si>
  <si>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</si>
  <si>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</si>
  <si>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</si>
  <si>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</si>
  <si>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</si>
  <si>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</si>
  <si>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</si>
  <si>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</si>
  <si>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</si>
  <si>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</si>
  <si>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</si>
  <si>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</si>
  <si>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</si>
  <si>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</si>
  <si>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</si>
  <si>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</si>
  <si>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</si>
  <si>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</si>
  <si>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</si>
  <si>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</si>
  <si>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</si>
  <si>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</si>
  <si>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</si>
  <si>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</si>
  <si>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</si>
  <si>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</si>
  <si>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</si>
  <si>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</si>
  <si>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</si>
  <si>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</si>
  <si>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</si>
  <si>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</si>
  <si>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</si>
  <si>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</si>
  <si>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</si>
  <si>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</si>
  <si>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</si>
  <si>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</si>
  <si>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</si>
  <si>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</si>
  <si>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</si>
  <si>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</si>
  <si>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</si>
  <si>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</si>
  <si>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</si>
  <si>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</si>
  <si>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</si>
  <si>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</si>
  <si>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</si>
  <si>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</si>
  <si>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</si>
  <si>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</si>
  <si>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</si>
  <si>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</si>
  <si>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</si>
  <si>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</si>
  <si>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</si>
  <si>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</si>
  <si>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</si>
  <si>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</si>
  <si>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</si>
  <si>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</si>
  <si>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</si>
  <si>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</si>
  <si>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</si>
  <si>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</si>
  <si>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</si>
  <si>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</si>
  <si>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</si>
  <si>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</si>
  <si>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</si>
  <si>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</si>
  <si>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</si>
  <si>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</si>
  <si>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</si>
  <si>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</si>
  <si>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</si>
  <si>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</si>
  <si>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</si>
  <si>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</si>
  <si>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</si>
  <si>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</si>
  <si>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</si>
  <si>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</si>
  <si>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</si>
  <si>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</si>
  <si>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</si>
  <si>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</si>
  <si>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</si>
  <si>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</si>
  <si>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</si>
  <si>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</si>
  <si>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</si>
  <si>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</si>
  <si>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</si>
  <si>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</si>
  <si>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</si>
  <si>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</si>
  <si>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</si>
  <si>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</si>
  <si>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</si>
  <si>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</si>
  <si>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</si>
  <si>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</si>
  <si>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</si>
  <si>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</si>
  <si>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</si>
  <si>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</si>
  <si>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</si>
  <si>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</si>
  <si>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</si>
  <si>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</si>
  <si>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</si>
  <si>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</si>
  <si>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</si>
  <si>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</si>
  <si>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</si>
  <si>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</si>
  <si>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</si>
  <si>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</si>
  <si>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</si>
  <si>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</si>
  <si>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</si>
  <si>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</si>
  <si>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</si>
  <si>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</si>
  <si>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</si>
  <si>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</si>
  <si>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</si>
  <si>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</si>
  <si>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</si>
  <si>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</si>
  <si>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</si>
  <si>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</si>
  <si>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</si>
  <si>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</si>
  <si>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</si>
  <si>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</si>
  <si>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</si>
  <si>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</si>
  <si>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</si>
  <si>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</si>
  <si>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</si>
  <si>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</si>
  <si>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</si>
  <si>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</si>
  <si>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</si>
  <si>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</si>
  <si>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</si>
  <si>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</si>
  <si>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</si>
  <si>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</si>
  <si>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</si>
  <si>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</si>
  <si>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</si>
  <si>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</si>
  <si>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</si>
  <si>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</si>
  <si>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</si>
  <si>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</si>
  <si>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</si>
  <si>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</si>
  <si>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</si>
  <si>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</si>
  <si>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</si>
  <si>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</si>
  <si>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</si>
  <si>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</si>
  <si>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</si>
  <si>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</si>
  <si>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</si>
  <si>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</si>
  <si>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</si>
  <si>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</si>
  <si>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</si>
  <si>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</si>
  <si>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</si>
  <si>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</si>
  <si>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</si>
  <si>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</si>
  <si>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</si>
  <si>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</si>
  <si>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</si>
  <si>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</si>
  <si>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</si>
  <si>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</si>
  <si>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</si>
  <si>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</si>
  <si>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</si>
  <si>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</si>
  <si>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</si>
  <si>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</si>
  <si>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</si>
  <si>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</si>
  <si>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</si>
  <si>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</si>
  <si>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</si>
  <si>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</si>
  <si>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</si>
  <si>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</si>
  <si>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</si>
  <si>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</si>
  <si>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</si>
  <si>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</si>
  <si>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</si>
  <si>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</si>
  <si>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</si>
  <si>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</si>
  <si>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</si>
  <si>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</si>
  <si>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</si>
  <si>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</si>
  <si>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</si>
  <si>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</si>
  <si>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</si>
  <si>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</si>
  <si>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</si>
  <si>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</si>
  <si>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</si>
  <si>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</si>
  <si>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</si>
  <si>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</si>
  <si>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</si>
  <si>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</si>
  <si>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</si>
  <si>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</si>
  <si>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</si>
  <si>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</si>
  <si>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</si>
  <si>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</si>
  <si>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</si>
  <si>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</si>
  <si>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</si>
  <si>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</si>
  <si>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</si>
  <si>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</si>
  <si>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</si>
  <si>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</si>
  <si>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</si>
  <si>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</si>
  <si>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</si>
  <si>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</si>
  <si>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</si>
  <si>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</si>
  <si>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</si>
  <si>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</si>
  <si>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</si>
  <si>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</si>
  <si>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</si>
  <si>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</si>
  <si>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</si>
  <si>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</si>
  <si>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</si>
  <si>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</si>
  <si>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</si>
  <si>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</si>
  <si>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</si>
  <si>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</si>
  <si>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</si>
  <si>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</si>
  <si>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</si>
  <si>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</si>
  <si>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</si>
  <si>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</si>
  <si>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</si>
  <si>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</si>
  <si>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</si>
  <si>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</si>
  <si>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</si>
  <si>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</si>
  <si>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</si>
  <si>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</si>
  <si>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</si>
  <si>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</si>
  <si>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</si>
  <si>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</si>
  <si>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</si>
  <si>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</si>
  <si>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</si>
  <si>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</si>
  <si>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</si>
  <si>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</si>
  <si>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</si>
  <si>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</si>
  <si>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</si>
  <si>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</si>
  <si>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</si>
  <si>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</si>
  <si>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</si>
  <si>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</si>
  <si>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</si>
  <si>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</si>
  <si>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</si>
  <si>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</si>
  <si>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</si>
  <si>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</si>
  <si>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</si>
  <si>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</si>
  <si>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</si>
  <si>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</si>
  <si>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</si>
  <si>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</si>
  <si>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</si>
  <si>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</si>
  <si>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</si>
  <si>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</si>
  <si>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</si>
  <si>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</si>
  <si>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</si>
  <si>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</si>
  <si>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</si>
  <si>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</si>
  <si>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</si>
  <si>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</si>
  <si>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</si>
  <si>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</si>
  <si>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</si>
  <si>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</si>
  <si>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</si>
  <si>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</si>
  <si>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</si>
  <si>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</si>
  <si>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</si>
  <si>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</si>
  <si>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</si>
  <si>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</si>
  <si>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</si>
  <si>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</si>
  <si>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</si>
  <si>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</si>
  <si>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</si>
  <si>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</si>
  <si>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</si>
  <si>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</si>
  <si>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</si>
  <si>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</si>
  <si>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</si>
  <si>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</si>
  <si>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</si>
  <si>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</si>
  <si>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</si>
  <si>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</si>
  <si>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</si>
  <si>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</si>
  <si>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</si>
  <si>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</si>
  <si>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</si>
  <si>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</si>
  <si>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</si>
  <si>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</si>
  <si>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</si>
  <si>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</si>
  <si>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</si>
  <si>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</si>
  <si>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</si>
  <si>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</si>
  <si>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</si>
  <si>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</si>
  <si>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</si>
  <si>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</si>
  <si>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</si>
  <si>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</si>
  <si>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</si>
  <si>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</si>
  <si>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</si>
  <si>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</si>
  <si>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</si>
  <si>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</si>
  <si>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</si>
  <si>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</si>
  <si>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</si>
  <si>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</si>
  <si>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</si>
  <si>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</si>
  <si>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</si>
  <si>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</si>
  <si>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</si>
  <si>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</si>
  <si>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</si>
  <si>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</si>
  <si>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</si>
  <si>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</si>
  <si>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</si>
  <si>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</si>
  <si>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</si>
  <si>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</si>
  <si>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</si>
  <si>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</si>
  <si>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</si>
  <si>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</si>
  <si>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</si>
  <si>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</si>
  <si>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</si>
  <si>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</si>
  <si>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</si>
  <si>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</si>
  <si>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</si>
  <si>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</si>
  <si>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</si>
  <si>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</si>
  <si>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</si>
  <si>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</si>
  <si>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</si>
  <si>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</si>
  <si>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</si>
  <si>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</si>
  <si>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</si>
  <si>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</si>
  <si>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</si>
  <si>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</si>
  <si>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</si>
  <si>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</si>
  <si>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</si>
  <si>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</si>
  <si>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</si>
  <si>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</si>
  <si>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</si>
  <si>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</si>
  <si>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</si>
  <si>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</si>
  <si>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</si>
  <si>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</si>
  <si>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</si>
  <si>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</si>
  <si>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</si>
  <si>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</si>
  <si>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</si>
  <si>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</si>
  <si>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</si>
  <si>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</si>
  <si>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</si>
  <si>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</si>
  <si>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</si>
  <si>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</si>
  <si>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</si>
  <si>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</si>
  <si>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</si>
  <si>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</si>
  <si>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</si>
  <si>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</si>
  <si>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</si>
  <si>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</si>
  <si>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</si>
  <si>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</si>
  <si>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</si>
  <si>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</si>
  <si>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</si>
  <si>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</si>
  <si>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</si>
  <si>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</si>
  <si>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</si>
  <si>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</si>
  <si>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</si>
  <si>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</si>
  <si>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</si>
  <si>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</si>
  <si>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</si>
  <si>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</si>
  <si>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</si>
  <si>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</si>
  <si>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</si>
  <si>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</si>
  <si>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</si>
  <si>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</si>
  <si>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</si>
  <si>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</si>
  <si>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</si>
  <si>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</si>
  <si>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</si>
  <si>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</si>
  <si>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</si>
  <si>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</si>
  <si>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</si>
  <si>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</si>
  <si>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</si>
  <si>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</si>
  <si>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</si>
  <si>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</si>
  <si>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</si>
  <si>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</si>
  <si>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</si>
  <si>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</si>
  <si>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</si>
  <si>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</si>
  <si>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</si>
  <si>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</si>
  <si>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</si>
  <si>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</si>
  <si>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</si>
  <si>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</si>
  <si>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</si>
  <si>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</si>
  <si>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</si>
  <si>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</si>
  <si>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</si>
  <si>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</si>
  <si>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</si>
  <si>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</si>
  <si>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</si>
  <si>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</si>
  <si>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</si>
  <si>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</si>
  <si>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</si>
  <si>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</si>
  <si>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</si>
  <si>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</si>
  <si>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</si>
  <si>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</si>
  <si>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</si>
  <si>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</si>
  <si>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</si>
  <si>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</si>
  <si>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</si>
  <si>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</si>
  <si>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</si>
  <si>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</si>
  <si>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</si>
  <si>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</si>
  <si>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</si>
  <si>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</si>
  <si>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</si>
  <si>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</si>
  <si>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</si>
  <si>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</si>
  <si>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</si>
  <si>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</si>
  <si>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</si>
  <si>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</si>
  <si>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</si>
  <si>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</si>
  <si>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</si>
  <si>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</si>
  <si>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</si>
  <si>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</si>
  <si>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</si>
  <si>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</si>
  <si>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</si>
  <si>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</si>
  <si>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</si>
  <si>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</si>
  <si>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</si>
  <si>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</si>
  <si>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</si>
  <si>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</si>
  <si>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</si>
  <si>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</si>
  <si>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</si>
  <si>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</si>
  <si>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</si>
  <si>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</si>
  <si>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</si>
  <si>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</si>
  <si>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</si>
  <si>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</si>
  <si>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</si>
  <si>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</si>
  <si>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</si>
  <si>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</si>
  <si>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</si>
  <si>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</si>
  <si>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</si>
  <si>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</si>
  <si>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</si>
  <si>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</si>
  <si>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</si>
  <si>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</si>
  <si>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</si>
  <si>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</si>
  <si>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</si>
  <si>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</si>
  <si>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</si>
  <si>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</si>
  <si>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</si>
  <si>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</si>
  <si>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</si>
  <si>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</si>
  <si>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</si>
  <si>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</si>
  <si>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</si>
  <si>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</si>
  <si>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</si>
  <si>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</si>
  <si>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</si>
  <si>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</si>
  <si>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</si>
  <si>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</si>
  <si>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</si>
  <si>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</si>
  <si>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</si>
  <si>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</si>
  <si>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</si>
  <si>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</si>
  <si>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</si>
  <si>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</si>
  <si>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</si>
  <si>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</si>
  <si>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</si>
  <si>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</si>
  <si>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</si>
  <si>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</si>
  <si>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</si>
  <si>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</si>
  <si>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</si>
  <si>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</si>
  <si>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</si>
  <si>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</si>
  <si>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</si>
  <si>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</si>
  <si>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</si>
  <si>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</si>
  <si>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</si>
  <si>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</si>
  <si>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</si>
  <si>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</si>
  <si>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</si>
  <si>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</si>
  <si>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</si>
  <si>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</si>
  <si>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</si>
  <si>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</si>
  <si>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</si>
  <si>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</si>
  <si>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</si>
  <si>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</si>
  <si>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</si>
  <si>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</si>
  <si>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</si>
  <si>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</si>
  <si>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</si>
  <si>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</si>
  <si>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</si>
  <si>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</si>
  <si>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</si>
  <si>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</si>
  <si>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</si>
  <si>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</si>
  <si>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</si>
  <si>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</si>
  <si>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</si>
  <si>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</si>
  <si>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</si>
  <si>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</si>
  <si>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</si>
  <si>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</si>
  <si>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</si>
  <si>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</si>
  <si>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</si>
  <si>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</si>
  <si>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</si>
  <si>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</si>
  <si>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</si>
  <si>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</si>
  <si>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</si>
  <si>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</si>
  <si>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</si>
  <si>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</si>
  <si>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</si>
  <si>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</si>
  <si>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</si>
  <si>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</si>
  <si>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</si>
  <si>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</si>
  <si>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</si>
  <si>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</si>
  <si>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</si>
  <si>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</si>
  <si>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</si>
  <si>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</si>
  <si>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</si>
  <si>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</si>
  <si>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</si>
  <si>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</si>
  <si>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</si>
  <si>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</si>
  <si>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</si>
  <si>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</si>
  <si>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</si>
  <si>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</si>
  <si>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</si>
  <si>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</si>
  <si>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</si>
  <si>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</si>
  <si>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</si>
  <si>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</si>
  <si>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</si>
  <si>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</si>
  <si>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</si>
  <si>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</si>
  <si>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</si>
  <si>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</si>
  <si>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</si>
  <si>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</si>
  <si>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</si>
  <si>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</si>
  <si>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</si>
  <si>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</si>
  <si>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</si>
  <si>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</si>
  <si>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</si>
  <si>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</si>
  <si>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</si>
  <si>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</si>
  <si>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</si>
  <si>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</si>
  <si>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</si>
  <si>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</si>
  <si>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</si>
  <si>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</si>
  <si>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</si>
  <si>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</si>
  <si>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</si>
  <si>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</si>
  <si>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</si>
  <si>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</si>
  <si>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</si>
  <si>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</si>
  <si>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</si>
  <si>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</si>
  <si>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</si>
  <si>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</si>
  <si>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</si>
  <si>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</si>
  <si>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</si>
  <si>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</si>
  <si>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</si>
  <si>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</si>
  <si>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</si>
  <si>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</si>
  <si>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</si>
  <si>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</si>
  <si>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</si>
  <si>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</si>
  <si>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</si>
  <si>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</si>
  <si>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</si>
  <si>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</si>
  <si>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</si>
  <si>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</si>
  <si>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</si>
  <si>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</si>
  <si>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</si>
  <si>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</si>
  <si>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</si>
  <si>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</si>
  <si>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</si>
  <si>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</si>
  <si>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</si>
  <si>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</si>
  <si>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</si>
  <si>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</si>
  <si>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</si>
  <si>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</si>
  <si>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</si>
  <si>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</si>
  <si>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</si>
  <si>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</si>
  <si>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</si>
  <si>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</si>
  <si>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</si>
  <si>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</si>
  <si>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</si>
  <si>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</si>
  <si>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</si>
  <si>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</si>
  <si>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</si>
  <si>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</si>
  <si>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</si>
  <si>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</si>
  <si>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</si>
  <si>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</si>
  <si>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</si>
  <si>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</si>
  <si>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</si>
  <si>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</si>
  <si>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</si>
  <si>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</si>
  <si>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</si>
  <si>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</si>
  <si>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</si>
  <si>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</si>
  <si>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</si>
  <si>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</si>
  <si>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</si>
  <si>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</si>
  <si>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</si>
  <si>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</si>
  <si>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</si>
  <si>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</si>
  <si>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</si>
  <si>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</si>
  <si>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</si>
  <si>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</si>
  <si>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</si>
  <si>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</si>
  <si>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</si>
  <si>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</si>
  <si>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</si>
  <si>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</si>
  <si>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</si>
  <si>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</si>
  <si>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</si>
  <si>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</si>
  <si>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</si>
  <si>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</si>
  <si>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</si>
  <si>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</si>
  <si>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</si>
  <si>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</si>
  <si>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</si>
  <si>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</si>
  <si>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</si>
  <si>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</si>
  <si>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</si>
  <si>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</si>
  <si>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</si>
  <si>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</si>
  <si>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</si>
  <si>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</si>
  <si>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</si>
  <si>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</si>
  <si>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</si>
  <si>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</si>
  <si>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</si>
  <si>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</si>
  <si>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</si>
  <si>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</si>
  <si>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</si>
  <si>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</si>
  <si>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</si>
  <si>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</si>
  <si>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</si>
  <si>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</si>
  <si>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</si>
  <si>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</si>
  <si>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</si>
  <si>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</si>
  <si>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</si>
  <si>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</si>
  <si>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</si>
  <si>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</si>
  <si>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</si>
  <si>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</si>
  <si>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</si>
  <si>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</si>
  <si>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</si>
  <si>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</si>
  <si>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</si>
  <si>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</si>
  <si>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</si>
  <si>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</si>
  <si>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</si>
  <si>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</si>
  <si>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</si>
  <si>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</si>
  <si>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</si>
  <si>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</si>
  <si>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</si>
  <si>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</si>
  <si>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</si>
  <si>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</si>
  <si>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</si>
  <si>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</si>
  <si>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</si>
  <si>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</si>
  <si>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</si>
  <si>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</si>
  <si>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</si>
  <si>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</si>
  <si>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</si>
  <si>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</si>
  <si>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</si>
  <si>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</si>
  <si>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</si>
  <si>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</si>
  <si>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</si>
  <si>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</si>
  <si>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</si>
  <si>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</si>
  <si>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</si>
  <si>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</si>
  <si>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</si>
  <si>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</si>
  <si>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</si>
  <si>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</si>
  <si>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</si>
  <si>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</si>
  <si>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</si>
  <si>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</si>
  <si>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</si>
  <si>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</si>
  <si>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</si>
  <si>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</si>
  <si>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</si>
  <si>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</si>
  <si>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</si>
  <si>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</si>
  <si>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</si>
  <si>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</si>
  <si>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</si>
  <si>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</si>
  <si>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</si>
  <si>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</si>
  <si>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</si>
  <si>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</si>
  <si>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</si>
  <si>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</si>
  <si>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</si>
  <si>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</si>
  <si>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</si>
  <si>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</si>
  <si>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</si>
  <si>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</si>
  <si>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</si>
  <si>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</si>
  <si>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</si>
  <si>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</si>
  <si>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</si>
  <si>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</si>
  <si>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</si>
  <si>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</si>
  <si>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</si>
  <si>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</si>
  <si>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</si>
  <si>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</si>
  <si>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</si>
  <si>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</si>
  <si>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</si>
  <si>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</si>
  <si>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</si>
  <si>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</si>
  <si>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</si>
  <si>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</si>
  <si>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</si>
  <si>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</si>
  <si>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</si>
  <si>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</si>
  <si>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</si>
  <si>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</si>
  <si>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</si>
  <si>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</si>
  <si>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</si>
  <si>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</si>
  <si>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</si>
  <si>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</si>
  <si>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</si>
  <si>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</si>
  <si>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</si>
  <si>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</si>
  <si>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</si>
  <si>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</si>
  <si>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</si>
  <si>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</si>
  <si>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</si>
  <si>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</si>
  <si>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</si>
  <si>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</si>
  <si>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</si>
  <si>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</si>
  <si>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</si>
  <si>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</si>
  <si>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</si>
  <si>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</si>
  <si>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</si>
  <si>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</si>
  <si>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</si>
  <si>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</si>
  <si>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</si>
  <si>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</si>
  <si>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</si>
  <si>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</si>
  <si>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</si>
  <si>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</si>
  <si>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</si>
  <si>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</si>
  <si>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</si>
  <si>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</si>
  <si>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</si>
  <si>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</si>
  <si>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</si>
  <si>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</si>
  <si>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</si>
  <si>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</si>
  <si>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</si>
  <si>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</si>
  <si>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</si>
  <si>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</si>
  <si>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</si>
  <si>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</si>
  <si>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</si>
  <si>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</si>
  <si>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</si>
  <si>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</si>
  <si>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</si>
  <si>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</si>
  <si>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</si>
  <si>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</si>
  <si>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</si>
  <si>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</si>
  <si>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</si>
  <si>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</si>
  <si>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</si>
  <si>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</si>
  <si>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</si>
  <si>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</si>
  <si>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</si>
  <si>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</si>
  <si>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</si>
  <si>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</si>
  <si>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</si>
  <si>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</si>
  <si>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</si>
  <si>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</si>
  <si>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</si>
  <si>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</si>
  <si>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</si>
  <si>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</si>
  <si>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</si>
  <si>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</si>
  <si>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</si>
  <si>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</si>
  <si>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</si>
  <si>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</si>
  <si>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</si>
  <si>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</si>
  <si>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</si>
  <si>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</si>
  <si>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</si>
  <si>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</si>
  <si>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</si>
  <si>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</si>
  <si>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</si>
  <si>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</si>
  <si>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</si>
  <si>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</si>
  <si>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</si>
  <si>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</si>
  <si>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</si>
  <si>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</si>
  <si>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</si>
  <si>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</si>
  <si>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</si>
  <si>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</si>
  <si>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</si>
  <si>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</si>
  <si>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</si>
  <si>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</si>
  <si>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</si>
  <si>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</si>
  <si>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</si>
  <si>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</si>
  <si>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</si>
  <si>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</si>
  <si>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</si>
  <si>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</si>
  <si>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</si>
  <si>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</si>
  <si>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</si>
  <si>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</si>
  <si>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</si>
  <si>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</si>
  <si>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</si>
  <si>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</si>
  <si>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</si>
  <si>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</si>
  <si>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</si>
  <si>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</si>
  <si>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</si>
  <si>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</si>
  <si>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</si>
  <si>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</si>
  <si>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</si>
  <si>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</si>
  <si>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</si>
  <si>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</si>
  <si>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</si>
  <si>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</si>
  <si>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</si>
  <si>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</si>
  <si>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</si>
  <si>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</si>
  <si>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</si>
  <si>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</si>
  <si>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</si>
  <si>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</si>
  <si>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</si>
  <si>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</si>
  <si>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</si>
  <si>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</si>
  <si>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</si>
  <si>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</si>
  <si>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</si>
  <si>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</si>
  <si>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</si>
  <si>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</si>
  <si>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</si>
  <si>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</si>
  <si>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</si>
  <si>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</si>
  <si>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</si>
  <si>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</si>
  <si>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</si>
  <si>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</si>
  <si>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</si>
  <si>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</si>
  <si>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</si>
  <si>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</si>
  <si>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</si>
  <si>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</si>
  <si>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</si>
  <si>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</si>
  <si>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</si>
  <si>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</si>
  <si>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</si>
  <si>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</si>
  <si>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</si>
  <si>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</si>
  <si>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</si>
  <si>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</si>
  <si>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</si>
  <si>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</si>
  <si>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</si>
  <si>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</si>
  <si>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</si>
  <si>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</si>
  <si>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</si>
  <si>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</si>
  <si>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</si>
  <si>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</si>
  <si>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</si>
  <si>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</si>
  <si>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</si>
  <si>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</si>
  <si>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</si>
  <si>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</si>
  <si>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</si>
  <si>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</si>
  <si>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</si>
  <si>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</si>
  <si>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</si>
  <si>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</si>
  <si>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</si>
  <si>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</si>
  <si>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</si>
  <si>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</si>
  <si>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</si>
  <si>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</si>
  <si>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</si>
  <si>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</si>
  <si>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</si>
  <si>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</si>
  <si>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</si>
  <si>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</si>
  <si>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</si>
  <si>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</si>
  <si>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</si>
  <si>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</si>
  <si>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</si>
  <si>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</si>
  <si>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</si>
  <si>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</si>
  <si>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</si>
  <si>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</si>
  <si>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</si>
  <si>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</si>
  <si>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</si>
  <si>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</si>
  <si>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</si>
  <si>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</si>
  <si>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</si>
  <si>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</si>
  <si>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</si>
  <si>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</si>
  <si>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</si>
  <si>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</si>
  <si>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</si>
  <si>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</si>
  <si>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</si>
  <si>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</si>
  <si>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</si>
  <si>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</si>
  <si>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</si>
  <si>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</si>
  <si>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</si>
  <si>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</si>
  <si>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</si>
  <si>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</si>
  <si>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</si>
  <si>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</si>
  <si>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</si>
  <si>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</si>
  <si>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</si>
  <si>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</si>
  <si>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</si>
  <si>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</si>
  <si>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</si>
  <si>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</si>
  <si>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</si>
  <si>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</si>
  <si>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</si>
  <si>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</si>
  <si>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</si>
  <si>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</si>
  <si>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</si>
  <si>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</si>
  <si>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</si>
  <si>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</si>
  <si>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</si>
  <si>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</si>
  <si>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</si>
  <si>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</si>
  <si>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</si>
  <si>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</si>
  <si>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</si>
  <si>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</si>
  <si>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</si>
  <si>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</si>
  <si>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</si>
  <si>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</si>
  <si>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</si>
  <si>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</si>
  <si>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</si>
  <si>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</si>
  <si>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</si>
  <si>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</si>
  <si>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</si>
  <si>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</si>
  <si>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</si>
  <si>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</si>
  <si>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</si>
  <si>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</si>
  <si>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</si>
  <si>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</si>
  <si>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</si>
  <si>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</si>
  <si>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</si>
  <si>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</si>
  <si>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</si>
  <si>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</si>
  <si>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</si>
  <si>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</si>
  <si>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</si>
  <si>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</si>
  <si>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</si>
  <si>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</si>
  <si>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</si>
  <si>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</si>
  <si>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</si>
  <si>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</si>
  <si>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</si>
  <si>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</si>
  <si>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</si>
  <si>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</si>
  <si>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</si>
  <si>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</si>
  <si>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</si>
  <si>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</si>
  <si>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</si>
  <si>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</si>
  <si>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</si>
  <si>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</si>
  <si>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</si>
  <si>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</si>
  <si>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</si>
  <si>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</si>
  <si>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</si>
  <si>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</si>
  <si>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</si>
  <si>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</si>
  <si>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</si>
  <si>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</si>
  <si>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</si>
  <si>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</si>
  <si>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</si>
  <si>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</si>
  <si>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</si>
  <si>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</si>
  <si>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</si>
  <si>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</si>
  <si>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</si>
  <si>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</si>
  <si>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</si>
  <si>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</si>
  <si>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</si>
  <si>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</si>
  <si>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</si>
  <si>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</si>
  <si>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</si>
  <si>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</si>
  <si>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</si>
  <si>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</si>
  <si>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</si>
  <si>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</si>
  <si>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</si>
  <si>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</si>
  <si>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</si>
  <si>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</si>
  <si>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</si>
  <si>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</si>
  <si>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</si>
  <si>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</si>
  <si>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</si>
  <si>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</si>
  <si>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</si>
  <si>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</si>
  <si>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</si>
  <si>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</si>
  <si>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</si>
  <si>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</si>
  <si>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</si>
  <si>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</si>
  <si>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</si>
  <si>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</si>
  <si>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</si>
  <si>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</si>
  <si>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</si>
  <si>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</si>
  <si>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</si>
  <si>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</si>
  <si>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</si>
  <si>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</si>
  <si>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</si>
  <si>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</si>
  <si>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</si>
  <si>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</si>
  <si>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</si>
  <si>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</si>
  <si>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</si>
  <si>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</si>
  <si>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</si>
  <si>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</si>
  <si>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</si>
  <si>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</si>
  <si>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</si>
  <si>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</si>
  <si>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</si>
  <si>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</si>
  <si>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</si>
  <si>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</si>
  <si>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</si>
  <si>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</si>
  <si>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</si>
  <si>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</si>
  <si>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</si>
  <si>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</si>
  <si>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</si>
  <si>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</si>
  <si>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</si>
  <si>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</si>
  <si>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</si>
  <si>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</si>
  <si>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</si>
  <si>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</si>
  <si>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</si>
  <si>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</si>
  <si>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</si>
  <si>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</si>
  <si>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</si>
  <si>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</si>
  <si>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</si>
  <si>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</si>
  <si>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</si>
  <si>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</si>
  <si>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</si>
  <si>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</si>
  <si>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</si>
  <si>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</si>
  <si>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</si>
  <si>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</si>
  <si>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</si>
  <si>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</si>
  <si>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</si>
  <si>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</si>
  <si>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</si>
  <si>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</si>
  <si>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</si>
  <si>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</si>
  <si>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</si>
  <si>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</si>
  <si>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</si>
  <si>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</si>
  <si>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</si>
  <si>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</si>
  <si>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</si>
  <si>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</si>
  <si>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</si>
  <si>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</si>
  <si>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</si>
  <si>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</si>
  <si>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</si>
  <si>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</si>
  <si>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</si>
  <si>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</si>
  <si>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</si>
  <si>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</si>
  <si>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</si>
  <si>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</si>
  <si>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</si>
  <si>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</si>
  <si>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</si>
  <si>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</si>
  <si>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</si>
  <si>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</si>
  <si>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</si>
  <si>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</si>
  <si>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</si>
  <si>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</si>
  <si>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</si>
  <si>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</si>
  <si>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</si>
  <si>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</si>
  <si>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</si>
  <si>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</si>
  <si>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</si>
  <si>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</si>
  <si>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</si>
  <si>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</si>
  <si>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</si>
  <si>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</si>
  <si>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</si>
  <si>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</si>
  <si>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</si>
  <si>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</si>
  <si>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</si>
  <si>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</si>
  <si>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</si>
  <si>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</si>
  <si>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</si>
  <si>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</si>
  <si>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</si>
  <si>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</si>
  <si>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</si>
  <si>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</si>
  <si>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</si>
  <si>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</si>
  <si>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</si>
  <si>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</si>
  <si>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</si>
  <si>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</si>
  <si>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</si>
  <si>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</si>
  <si>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</si>
  <si>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</si>
  <si>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</si>
  <si>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</si>
  <si>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</si>
  <si>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</si>
  <si>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</si>
  <si>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</si>
  <si>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</si>
  <si>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</si>
  <si>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</si>
  <si>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</si>
  <si>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</si>
  <si>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</si>
  <si>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</si>
  <si>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</si>
  <si>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</si>
  <si>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</si>
  <si>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</si>
  <si>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</si>
  <si>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</si>
  <si>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</si>
  <si>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</si>
  <si>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</si>
  <si>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</si>
  <si>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</si>
  <si>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</si>
  <si>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</si>
  <si>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</si>
  <si>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</si>
  <si>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</si>
  <si>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</si>
  <si>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</si>
  <si>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</si>
  <si>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</si>
  <si>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</si>
  <si>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</si>
  <si>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</si>
  <si>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</si>
  <si>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</si>
  <si>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</si>
  <si>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</si>
  <si>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</si>
  <si>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</si>
  <si>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</si>
  <si>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</si>
  <si>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</si>
  <si>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</si>
  <si>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</si>
  <si>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</si>
  <si>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</si>
  <si>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</si>
  <si>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</si>
  <si>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</si>
  <si>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</si>
  <si>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</si>
  <si>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</si>
  <si>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</si>
  <si>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</si>
  <si>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</si>
  <si>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</si>
  <si>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</si>
  <si>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</si>
  <si>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</si>
  <si>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</si>
  <si>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</si>
  <si>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</si>
  <si>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</si>
  <si>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</si>
  <si>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</si>
  <si>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</si>
  <si>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</si>
  <si>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</si>
  <si>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</si>
  <si>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</si>
  <si>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</si>
  <si>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</si>
  <si>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</si>
  <si>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</si>
  <si>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</si>
  <si>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</si>
  <si>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</si>
  <si>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</si>
  <si>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</si>
  <si>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</si>
  <si>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</si>
  <si>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</si>
  <si>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</si>
  <si>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</si>
  <si>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</si>
  <si>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</si>
  <si>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</si>
  <si>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</si>
  <si>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</si>
  <si>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</si>
  <si>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</si>
  <si>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</si>
  <si>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</si>
  <si>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</si>
  <si>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</si>
  <si>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</si>
  <si>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</si>
  <si>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</si>
  <si>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</si>
  <si>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</si>
  <si>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</si>
  <si>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</si>
  <si>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</si>
  <si>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</si>
  <si>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</si>
  <si>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</si>
  <si>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</si>
  <si>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</si>
  <si>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</si>
  <si>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</si>
  <si>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</si>
  <si>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</si>
  <si>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</si>
  <si>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</si>
  <si>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</si>
  <si>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</si>
  <si>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</si>
  <si>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</si>
  <si>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</si>
  <si>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</si>
  <si>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</si>
  <si>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</si>
  <si>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</si>
  <si>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</si>
  <si>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</si>
  <si>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</si>
  <si>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</si>
  <si>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</si>
  <si>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</si>
  <si>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</si>
  <si>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</si>
  <si>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</si>
  <si>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</si>
  <si>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</si>
  <si>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</si>
  <si>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</si>
  <si>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</si>
  <si>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</si>
  <si>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</si>
  <si>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</si>
  <si>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</si>
  <si>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</si>
  <si>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</si>
  <si>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</si>
  <si>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</si>
  <si>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</si>
  <si>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</si>
  <si>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</si>
  <si>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</si>
  <si>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</si>
  <si>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</si>
  <si>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</si>
  <si>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</si>
  <si>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</si>
  <si>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</si>
  <si>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</si>
  <si>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</si>
  <si>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</si>
  <si>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</si>
  <si>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</si>
  <si>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</si>
  <si>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</si>
  <si>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</si>
  <si>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</si>
  <si>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</si>
  <si>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</si>
  <si>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</si>
  <si>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</si>
  <si>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</si>
  <si>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</si>
  <si>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</si>
  <si>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</si>
  <si>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</si>
  <si>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</si>
  <si>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</si>
  <si>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</si>
  <si>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</si>
  <si>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</si>
  <si>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</si>
  <si>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</si>
  <si>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</si>
  <si>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</si>
  <si>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</si>
  <si>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</si>
  <si>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</si>
  <si>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</si>
  <si>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</si>
  <si>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</si>
  <si>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</si>
  <si>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</si>
  <si>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</si>
  <si>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</si>
  <si>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</si>
  <si>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</si>
  <si>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</si>
  <si>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</si>
  <si>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</si>
  <si>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</si>
  <si>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</si>
  <si>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</si>
  <si>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</si>
  <si>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</si>
  <si>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</si>
  <si>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</si>
  <si>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</si>
  <si>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</si>
  <si>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</si>
  <si>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</si>
  <si>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</si>
  <si>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</si>
  <si>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</si>
  <si>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</si>
  <si>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</si>
  <si>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</si>
  <si>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</si>
  <si>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</si>
  <si>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</si>
  <si>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</si>
  <si>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</si>
  <si>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</si>
  <si>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</si>
  <si>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</si>
  <si>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</si>
  <si>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</si>
  <si>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</si>
  <si>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</si>
  <si>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</si>
  <si>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</si>
  <si>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</si>
  <si>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</si>
  <si>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</si>
  <si>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</si>
  <si>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</si>
  <si>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</si>
  <si>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</si>
  <si>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</si>
  <si>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</si>
  <si>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</si>
  <si>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</si>
  <si>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</si>
  <si>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</si>
  <si>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</si>
  <si>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</si>
  <si>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</si>
  <si>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</si>
  <si>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</si>
  <si>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</si>
  <si>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</si>
  <si>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</si>
  <si>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</si>
  <si>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</si>
  <si>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</si>
  <si>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</si>
  <si>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</si>
  <si>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</si>
  <si>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</si>
  <si>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</si>
  <si>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</si>
  <si>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</si>
  <si>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</si>
  <si>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</si>
  <si>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</si>
  <si>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</si>
  <si>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</si>
  <si>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</si>
  <si>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</si>
  <si>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</si>
  <si>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</si>
  <si>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</si>
  <si>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</si>
  <si>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</si>
  <si>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</si>
  <si>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</si>
  <si>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</si>
  <si>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</si>
  <si>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</si>
  <si>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</si>
  <si>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</si>
  <si>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</si>
  <si>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</si>
  <si>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</si>
  <si>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</si>
  <si>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</si>
  <si>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</si>
  <si>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</si>
  <si>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</si>
  <si>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</si>
  <si>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</si>
  <si>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</si>
  <si>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</si>
  <si>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</si>
  <si>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</si>
  <si>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</si>
  <si>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</si>
  <si>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</si>
  <si>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</si>
  <si>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</si>
  <si>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</si>
  <si>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</si>
  <si>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</si>
  <si>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</si>
  <si>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</si>
  <si>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</si>
  <si>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</si>
  <si>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</si>
  <si>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</si>
  <si>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</si>
  <si>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</si>
  <si>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</si>
  <si>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</si>
  <si>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</si>
  <si>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</si>
  <si>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</si>
  <si>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</si>
  <si>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</si>
  <si>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</si>
  <si>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</si>
  <si>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</si>
  <si>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</si>
  <si>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</si>
  <si>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</si>
  <si>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</si>
  <si>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</si>
  <si>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</si>
  <si>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</si>
  <si>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</si>
  <si>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</si>
  <si>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</si>
  <si>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</si>
  <si>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</si>
  <si>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</si>
  <si>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</si>
  <si>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</si>
  <si>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</si>
  <si>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</si>
  <si>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</si>
  <si>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</si>
  <si>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</si>
  <si>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</si>
  <si>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</si>
  <si>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</si>
  <si>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</si>
  <si>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</si>
  <si>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</si>
  <si>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</si>
  <si>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</si>
  <si>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</si>
  <si>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</si>
  <si>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</si>
  <si>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</si>
  <si>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</si>
  <si>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</si>
  <si>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</si>
  <si>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</si>
  <si>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</si>
  <si>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</si>
  <si>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</si>
  <si>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</si>
  <si>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</si>
  <si>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</si>
  <si>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</si>
  <si>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</si>
  <si>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</si>
  <si>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</si>
  <si>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</si>
  <si>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</si>
  <si>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</si>
  <si>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</si>
  <si>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</si>
  <si>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</si>
  <si>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</si>
  <si>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</si>
  <si>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</si>
  <si>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</si>
  <si>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</si>
  <si>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</si>
  <si>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</si>
  <si>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</si>
  <si>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</si>
  <si>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</si>
  <si>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</si>
  <si>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</si>
  <si>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</si>
  <si>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</si>
  <si>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</si>
  <si>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</si>
  <si>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</si>
  <si>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</si>
  <si>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</si>
  <si>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</si>
  <si>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</si>
  <si>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</si>
  <si>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</si>
  <si>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</si>
  <si>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</si>
  <si>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</si>
  <si>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</si>
  <si>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</si>
  <si>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</si>
  <si>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</si>
  <si>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</si>
  <si>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</si>
  <si>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</si>
  <si>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</si>
  <si>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</si>
  <si>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</si>
  <si>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</si>
  <si>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</si>
  <si>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</si>
  <si>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</si>
  <si>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</si>
  <si>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</si>
  <si>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</si>
  <si>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</si>
  <si>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</si>
  <si>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</si>
  <si>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</si>
  <si>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</si>
  <si>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</si>
  <si>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</si>
  <si>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</si>
  <si>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</si>
  <si>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</si>
  <si>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</si>
  <si>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</si>
  <si>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</si>
  <si>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</si>
  <si>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</si>
  <si>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</si>
  <si>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</si>
  <si>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</si>
  <si>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</si>
  <si>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</si>
  <si>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</si>
  <si>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</si>
  <si>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</si>
  <si>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</si>
  <si>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</si>
  <si>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</si>
  <si>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</si>
  <si>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</si>
  <si>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</si>
  <si>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</si>
  <si>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</si>
  <si>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</si>
  <si>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</si>
  <si>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</si>
  <si>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</si>
  <si>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</si>
  <si>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</si>
  <si>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</si>
  <si>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</si>
  <si>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</si>
  <si>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</si>
  <si>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</si>
  <si>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</si>
  <si>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</si>
  <si>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</si>
  <si>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</si>
  <si>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</si>
  <si>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</si>
  <si>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</si>
  <si>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</si>
  <si>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</si>
  <si>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</si>
  <si>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</si>
  <si>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</si>
  <si>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</si>
  <si>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</si>
  <si>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</si>
  <si>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</si>
  <si>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</si>
  <si>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</si>
  <si>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</si>
  <si>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</si>
  <si>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</si>
  <si>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</si>
  <si>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</si>
  <si>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</si>
  <si>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</si>
  <si>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</si>
  <si>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</si>
  <si>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</si>
  <si>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</si>
  <si>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</si>
  <si>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</si>
  <si>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</si>
  <si>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</si>
  <si>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</si>
  <si>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</si>
  <si>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</si>
  <si>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</si>
  <si>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</si>
  <si>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</si>
  <si>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</si>
  <si>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</si>
  <si>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</si>
  <si>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</si>
  <si>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</si>
  <si>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</si>
  <si>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</si>
  <si>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</si>
  <si>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</si>
  <si>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</si>
  <si>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</si>
  <si>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</si>
  <si>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</si>
  <si>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</si>
  <si>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</si>
  <si>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</si>
  <si>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</si>
  <si>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</si>
  <si>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</si>
  <si>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</si>
  <si>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</si>
  <si>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</si>
  <si>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</si>
  <si>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</si>
  <si>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</si>
  <si>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</si>
  <si>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</si>
  <si>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</si>
  <si>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</si>
  <si>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</si>
  <si>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</si>
  <si>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</si>
  <si>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</si>
  <si>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</si>
  <si>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</si>
  <si>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</si>
  <si>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</si>
  <si>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</si>
  <si>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</si>
  <si>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</si>
  <si>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</si>
  <si>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</si>
  <si>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</si>
  <si>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</si>
  <si>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</si>
  <si>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</si>
  <si>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</si>
  <si>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</si>
  <si>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</si>
  <si>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</si>
  <si>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</si>
  <si>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</si>
  <si>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</si>
  <si>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</si>
  <si>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</si>
  <si>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</si>
  <si>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</si>
  <si>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</si>
  <si>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</si>
  <si>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</si>
  <si>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</si>
  <si>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</si>
  <si>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</si>
  <si>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</si>
  <si>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</si>
  <si>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</si>
  <si>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</si>
  <si>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</si>
  <si>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</si>
  <si>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</si>
  <si>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</si>
  <si>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</si>
  <si>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</si>
  <si>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</si>
  <si>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</si>
  <si>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</si>
  <si>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</si>
  <si>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</si>
  <si>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</si>
  <si>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</si>
  <si>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</si>
  <si>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</si>
  <si>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</si>
  <si>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</si>
  <si>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</si>
  <si>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</si>
  <si>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</si>
  <si>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</si>
  <si>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</si>
  <si>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</si>
  <si>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</si>
  <si>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</si>
  <si>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</si>
  <si>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</si>
  <si>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</si>
  <si>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</si>
  <si>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</si>
  <si>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</si>
  <si>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</si>
  <si>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</si>
  <si>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</si>
  <si>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</si>
  <si>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</si>
  <si>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</si>
  <si>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</si>
  <si>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</si>
  <si>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</si>
  <si>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</si>
  <si>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</si>
  <si>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</si>
  <si>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</si>
  <si>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</si>
  <si>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</si>
  <si>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</si>
  <si>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</si>
  <si>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</si>
  <si>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</si>
  <si>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</si>
  <si>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</si>
  <si>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</si>
  <si>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</si>
  <si>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</si>
  <si>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</si>
  <si>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</si>
  <si>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</si>
  <si>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</si>
  <si>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</si>
  <si>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</si>
  <si>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</si>
  <si>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</si>
  <si>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</si>
  <si>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</si>
  <si>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</si>
  <si>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</si>
  <si>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</si>
  <si>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</si>
  <si>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</si>
  <si>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</si>
  <si>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</si>
  <si>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</si>
  <si>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</si>
  <si>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</si>
  <si>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</si>
  <si>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</si>
  <si>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</si>
  <si>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</si>
  <si>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</si>
  <si>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</si>
  <si>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</si>
  <si>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</si>
  <si>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</si>
  <si>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</si>
  <si>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</si>
  <si>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</si>
  <si>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</si>
  <si>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</si>
  <si>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</si>
  <si>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</si>
  <si>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</si>
  <si>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</si>
  <si>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</si>
  <si>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</si>
  <si>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</si>
  <si>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</si>
  <si>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</si>
  <si>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</si>
  <si>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</si>
  <si>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</si>
  <si>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</si>
  <si>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</si>
  <si>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</si>
  <si>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</si>
  <si>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</si>
  <si>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</si>
  <si>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</si>
  <si>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</si>
  <si>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</si>
  <si>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</si>
  <si>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</si>
  <si>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</si>
  <si>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</si>
  <si>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</si>
  <si>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</si>
  <si>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</si>
  <si>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</si>
  <si>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</si>
  <si>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</si>
  <si>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</si>
  <si>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</si>
  <si>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</si>
  <si>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</si>
  <si>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</si>
  <si>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</si>
  <si>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</si>
  <si>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</si>
  <si>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</si>
  <si>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</si>
  <si>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</si>
  <si>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</si>
  <si>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</si>
  <si>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</si>
  <si>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</si>
  <si>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</si>
  <si>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</si>
  <si>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</si>
  <si>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</si>
  <si>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</si>
  <si>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</si>
  <si>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</si>
  <si>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</si>
  <si>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</si>
  <si>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</si>
  <si>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</si>
  <si>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</si>
  <si>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</si>
  <si>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</si>
  <si>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</si>
  <si>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</si>
  <si>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</si>
  <si>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</si>
  <si>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</si>
  <si>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</si>
  <si>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</si>
  <si>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</si>
  <si>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</si>
  <si>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</si>
  <si>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</si>
  <si>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</si>
  <si>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</si>
  <si>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</si>
  <si>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</si>
  <si>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</si>
  <si>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</si>
  <si>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</si>
  <si>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</si>
  <si>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</si>
  <si>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</si>
  <si>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</si>
  <si>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</si>
  <si>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</si>
  <si>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</si>
  <si>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</si>
  <si>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</si>
  <si>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</si>
  <si>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</si>
  <si>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</si>
  <si>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</si>
  <si>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</si>
  <si>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</si>
  <si>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</si>
  <si>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</si>
  <si>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</si>
  <si>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</si>
  <si>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</si>
  <si>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</si>
  <si>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</si>
  <si>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</si>
  <si>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</si>
  <si>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</si>
  <si>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</si>
  <si>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</si>
  <si>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</si>
  <si>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</si>
  <si>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</si>
  <si>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</si>
  <si>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</si>
  <si>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</si>
  <si>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</si>
  <si>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</si>
  <si>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</si>
  <si>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</si>
  <si>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</si>
  <si>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</si>
  <si>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</si>
  <si>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</si>
  <si>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</si>
  <si>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</si>
  <si>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</si>
  <si>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</si>
  <si>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</si>
  <si>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</si>
  <si>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</si>
  <si>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</si>
  <si>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</si>
  <si>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</si>
  <si>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</si>
  <si>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</si>
  <si>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</si>
  <si>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</si>
  <si>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</si>
  <si>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</si>
  <si>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</si>
  <si>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</si>
  <si>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</si>
  <si>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</si>
  <si>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</si>
  <si>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</si>
  <si>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</si>
  <si>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</si>
  <si>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</si>
  <si>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</si>
  <si>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</si>
  <si>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</si>
  <si>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</si>
  <si>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</si>
  <si>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</si>
  <si>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</si>
  <si>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</si>
  <si>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</si>
  <si>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</si>
  <si>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</si>
  <si>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</si>
  <si>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</si>
  <si>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</si>
  <si>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</si>
  <si>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</si>
  <si>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</si>
  <si>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</si>
  <si>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</si>
  <si>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</si>
  <si>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</si>
  <si>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</si>
  <si>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</si>
  <si>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</si>
  <si>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</si>
  <si>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</si>
  <si>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</si>
  <si>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</si>
  <si>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</si>
  <si>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</si>
  <si>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</si>
  <si>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</si>
  <si>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</si>
  <si>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</si>
  <si>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</si>
  <si>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</si>
  <si>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</si>
  <si>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</si>
  <si>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</si>
  <si>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</si>
  <si>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</si>
  <si>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</si>
  <si>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</si>
  <si>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</si>
  <si>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</si>
  <si>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</si>
  <si>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</si>
  <si>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</si>
  <si>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</si>
  <si>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</si>
  <si>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</si>
  <si>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</si>
  <si>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</si>
  <si>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</si>
  <si>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</si>
  <si>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</si>
  <si>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</si>
  <si>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</si>
  <si>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</si>
  <si>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</si>
  <si>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</si>
  <si>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</si>
  <si>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</si>
  <si>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</si>
  <si>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</si>
  <si>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</si>
  <si>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</si>
  <si>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</si>
  <si>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</si>
  <si>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</si>
  <si>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</si>
  <si>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</si>
  <si>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</si>
  <si>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</si>
  <si>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</si>
  <si>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</si>
  <si>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</si>
  <si>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</si>
  <si>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</si>
  <si>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</si>
  <si>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</si>
  <si>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</si>
  <si>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</si>
  <si>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</si>
  <si>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</si>
  <si>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</si>
  <si>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</si>
  <si>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</si>
  <si>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</si>
  <si>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</si>
  <si>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</si>
  <si>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</si>
  <si>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</si>
  <si>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</si>
  <si>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</si>
  <si>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</si>
  <si>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</si>
  <si>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</si>
  <si>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</si>
  <si>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</si>
  <si>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</si>
  <si>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</si>
  <si>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</si>
  <si>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</si>
  <si>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</si>
  <si>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</si>
  <si>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</si>
  <si>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</si>
  <si>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</si>
  <si>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</si>
  <si>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</si>
  <si>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</si>
  <si>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</si>
  <si>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</si>
  <si>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</si>
  <si>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</si>
  <si>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</si>
  <si>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</si>
  <si>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</si>
  <si>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</si>
  <si>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</si>
  <si>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</si>
  <si>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</si>
  <si>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</si>
  <si>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</si>
  <si>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</si>
  <si>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</si>
  <si>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</si>
  <si>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</si>
  <si>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</si>
  <si>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</si>
  <si>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</si>
  <si>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</si>
  <si>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</si>
  <si>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</si>
  <si>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</si>
  <si>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</si>
  <si>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</si>
  <si>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</si>
  <si>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</si>
  <si>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</si>
  <si>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</si>
  <si>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</si>
  <si>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</si>
  <si>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</si>
  <si>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</si>
  <si>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</si>
  <si>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</si>
  <si>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</si>
  <si>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</si>
  <si>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</si>
  <si>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</si>
  <si>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</si>
  <si>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</si>
  <si>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</si>
  <si>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</si>
  <si>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</si>
  <si>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</si>
  <si>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</si>
  <si>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</si>
  <si>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</si>
  <si>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</si>
  <si>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</si>
  <si>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</si>
  <si>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</si>
  <si>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</si>
  <si>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</si>
  <si>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</si>
  <si>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</si>
  <si>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</si>
  <si>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</si>
  <si>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</si>
  <si>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</si>
  <si>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</si>
  <si>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</si>
  <si>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</si>
  <si>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</si>
  <si>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</si>
  <si>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</si>
  <si>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</si>
  <si>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</si>
  <si>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</si>
  <si>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</si>
  <si>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</si>
  <si>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</si>
  <si>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</si>
  <si>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</si>
  <si>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</si>
  <si>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</si>
  <si>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</si>
  <si>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</si>
  <si>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</si>
  <si>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</si>
  <si>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</si>
  <si>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</si>
  <si>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</si>
  <si>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</si>
  <si>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</si>
  <si>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</si>
  <si>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</si>
  <si>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</si>
  <si>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</si>
  <si>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</si>
  <si>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</si>
  <si>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</si>
  <si>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</si>
  <si>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</si>
  <si>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</si>
  <si>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</si>
  <si>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</si>
  <si>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</si>
  <si>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</si>
  <si>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</si>
  <si>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</si>
  <si>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</si>
  <si>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</si>
  <si>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</si>
  <si>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</si>
  <si>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</si>
  <si>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</si>
  <si>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</si>
  <si>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</si>
  <si>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</si>
  <si>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</si>
  <si>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</si>
  <si>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</si>
  <si>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</si>
  <si>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</si>
  <si>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</si>
  <si>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</si>
  <si>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</si>
  <si>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</si>
  <si>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</si>
  <si>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</si>
  <si>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</si>
  <si>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</si>
  <si>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</si>
  <si>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</si>
  <si>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</si>
  <si>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</si>
  <si>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</si>
  <si>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</si>
  <si>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</si>
  <si>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</si>
  <si>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</si>
  <si>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</si>
  <si>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</si>
  <si>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</si>
  <si>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</si>
  <si>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</si>
  <si>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</si>
  <si>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</si>
  <si>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</si>
  <si>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</si>
  <si>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</si>
  <si>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</si>
  <si>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</si>
  <si>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</si>
  <si>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</si>
  <si>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</si>
  <si>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</si>
  <si>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</si>
  <si>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</si>
  <si>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</si>
  <si>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</si>
  <si>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</si>
  <si>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</si>
  <si>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</si>
  <si>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</si>
  <si>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</si>
  <si>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</si>
  <si>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</si>
  <si>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</si>
  <si>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</si>
  <si>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</si>
  <si>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</si>
  <si>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</si>
  <si>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</si>
  <si>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</si>
  <si>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</si>
  <si>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</si>
  <si>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</si>
  <si>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</si>
  <si>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</si>
  <si>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</si>
  <si>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</si>
  <si>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</si>
  <si>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</si>
  <si>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</si>
  <si>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</si>
  <si>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</si>
  <si>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</si>
  <si>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</si>
  <si>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</si>
  <si>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</si>
  <si>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</si>
  <si>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</si>
  <si>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</si>
  <si>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</si>
  <si>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</si>
  <si>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</si>
  <si>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</si>
  <si>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</si>
  <si>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</si>
  <si>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</si>
  <si>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</si>
  <si>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</si>
  <si>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</si>
  <si>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</si>
  <si>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</si>
  <si>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</si>
  <si>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</si>
  <si>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</si>
  <si>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</si>
  <si>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</si>
  <si>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</si>
  <si>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</si>
  <si>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</si>
  <si>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</si>
  <si>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</si>
  <si>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</si>
  <si>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</si>
  <si>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</si>
  <si>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</si>
  <si>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</si>
  <si>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</si>
  <si>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</si>
  <si>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</si>
  <si>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</si>
  <si>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</si>
  <si>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</si>
  <si>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</si>
  <si>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</si>
  <si>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</si>
  <si>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</si>
  <si>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</si>
  <si>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</si>
  <si>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</si>
  <si>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</si>
  <si>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</si>
  <si>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</si>
  <si>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</si>
  <si>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</si>
  <si>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</si>
  <si>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</si>
  <si>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</si>
  <si>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</si>
  <si>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</si>
  <si>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</si>
  <si>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</si>
  <si>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</si>
  <si>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</si>
  <si>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</si>
  <si>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</si>
  <si>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</si>
  <si>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</si>
  <si>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</si>
  <si>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</si>
  <si>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</si>
  <si>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</si>
  <si>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</si>
  <si>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</si>
  <si>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</si>
  <si>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</si>
  <si>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</si>
  <si>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</si>
  <si>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</si>
  <si>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</si>
  <si>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</si>
  <si>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</si>
  <si>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</si>
  <si>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</si>
  <si>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</si>
  <si>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</si>
  <si>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</si>
  <si>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</si>
  <si>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</si>
  <si>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</si>
  <si>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</si>
  <si>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</si>
  <si>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</si>
  <si>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</si>
  <si>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</si>
  <si>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</si>
  <si>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</si>
  <si>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</si>
  <si>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</si>
  <si>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</si>
  <si>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</si>
  <si>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</si>
  <si>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</si>
  <si>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</si>
  <si>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</si>
  <si>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</si>
  <si>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</si>
  <si>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</si>
  <si>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</si>
  <si>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</si>
  <si>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</si>
  <si>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</si>
  <si>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</si>
  <si>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</si>
  <si>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</si>
  <si>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</si>
  <si>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</si>
  <si>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</si>
  <si>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</si>
  <si>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</si>
  <si>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</si>
  <si>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</si>
  <si>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</si>
  <si>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</si>
  <si>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</si>
  <si>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</si>
  <si>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</si>
  <si>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</si>
  <si>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</si>
  <si>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</si>
  <si>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</si>
  <si>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</si>
  <si>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</si>
  <si>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</si>
  <si>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</si>
  <si>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</si>
  <si>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</si>
  <si>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</si>
  <si>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</si>
  <si>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</si>
  <si>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</si>
  <si>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</si>
  <si>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</si>
  <si>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</si>
  <si>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</si>
  <si>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</si>
  <si>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</si>
  <si>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</si>
  <si>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</si>
  <si>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</si>
  <si>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</si>
  <si>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</si>
  <si>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</si>
  <si>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</si>
  <si>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</si>
  <si>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</si>
  <si>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</si>
  <si>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</si>
  <si>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</si>
  <si>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</si>
  <si>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</si>
  <si>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</si>
  <si>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</si>
  <si>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</si>
  <si>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</si>
  <si>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</si>
  <si>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</si>
  <si>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</si>
  <si>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</si>
  <si>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</si>
  <si>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</si>
  <si>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</si>
  <si>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</si>
  <si>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</si>
  <si>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</si>
  <si>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</si>
  <si>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</si>
  <si>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</si>
  <si>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</si>
  <si>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</si>
  <si>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</si>
  <si>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</si>
  <si>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</si>
  <si>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</si>
  <si>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</si>
  <si>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</si>
  <si>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</si>
  <si>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</si>
  <si>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</si>
  <si>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</si>
  <si>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</si>
  <si>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</si>
  <si>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</si>
  <si>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</si>
  <si>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</si>
  <si>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</si>
  <si>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</si>
  <si>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</si>
  <si>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</si>
  <si>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</si>
  <si>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</si>
  <si>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</si>
  <si>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</si>
  <si>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</si>
  <si>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</si>
  <si>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</si>
  <si>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</si>
  <si>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</si>
  <si>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</si>
  <si>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</si>
  <si>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</si>
  <si>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</si>
  <si>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</si>
  <si>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</si>
  <si>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</si>
  <si>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</si>
  <si>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</si>
  <si>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</si>
  <si>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</si>
  <si>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</si>
  <si>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</si>
  <si>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</si>
  <si>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</si>
  <si>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</si>
  <si>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</si>
  <si>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</si>
  <si>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</si>
  <si>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</si>
  <si>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</si>
  <si>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</si>
  <si>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</si>
  <si>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</si>
  <si>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</si>
  <si>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</si>
  <si>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</si>
  <si>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</si>
  <si>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</si>
  <si>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</si>
  <si>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</si>
  <si>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</si>
  <si>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</si>
  <si>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</si>
  <si>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</si>
  <si>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</si>
  <si>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</si>
  <si>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</si>
  <si>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</si>
  <si>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</si>
  <si>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</si>
  <si>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</si>
  <si>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</si>
  <si>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</si>
  <si>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</si>
  <si>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</si>
  <si>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</si>
  <si>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</si>
  <si>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</si>
  <si>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</si>
  <si>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</si>
  <si>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</si>
  <si>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</si>
  <si>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</si>
  <si>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</si>
  <si>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</si>
  <si>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</si>
  <si>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</si>
  <si>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</si>
  <si>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</si>
  <si>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</si>
  <si>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</si>
  <si>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</si>
  <si>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</si>
  <si>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</si>
  <si>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</si>
  <si>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</si>
  <si>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</si>
  <si>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</si>
  <si>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</si>
  <si>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</si>
  <si>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</si>
  <si>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</si>
  <si>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</si>
  <si>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</si>
  <si>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</si>
  <si>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</si>
  <si>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</si>
  <si>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</si>
  <si>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</si>
  <si>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</si>
  <si>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</si>
  <si>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</si>
  <si>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</si>
  <si>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</si>
  <si>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</si>
  <si>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</si>
  <si>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</si>
  <si>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</si>
  <si>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</si>
  <si>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</si>
  <si>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</si>
  <si>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</si>
  <si>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</si>
  <si>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</si>
  <si>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</si>
  <si>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</si>
  <si>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</si>
  <si>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</si>
  <si>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</si>
  <si>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</si>
  <si>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</si>
  <si>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</si>
  <si>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</si>
  <si>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</si>
  <si>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</si>
  <si>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</si>
  <si>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</si>
  <si>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</si>
  <si>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</si>
  <si>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</si>
  <si>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</si>
  <si>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</si>
  <si>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</si>
  <si>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</si>
  <si>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</si>
  <si>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</si>
  <si>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</si>
  <si>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</si>
  <si>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</si>
  <si>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</si>
  <si>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</si>
  <si>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</si>
  <si>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</si>
  <si>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</si>
  <si>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</si>
  <si>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</si>
  <si>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</si>
  <si>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</si>
  <si>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</si>
  <si>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</si>
  <si>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</si>
  <si>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</si>
  <si>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</si>
  <si>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</si>
  <si>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</si>
  <si>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</si>
  <si>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</si>
  <si>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</si>
  <si>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</si>
  <si>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</si>
  <si>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</si>
  <si>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</si>
  <si>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</si>
  <si>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</si>
  <si>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</si>
  <si>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</si>
  <si>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</si>
  <si>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</si>
  <si>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</si>
  <si>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</si>
  <si>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</si>
  <si>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</si>
  <si>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</si>
  <si>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</si>
  <si>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</si>
  <si>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</si>
  <si>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</si>
  <si>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</si>
  <si>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</si>
  <si>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</si>
  <si>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</si>
  <si>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</si>
  <si>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</si>
  <si>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</si>
  <si>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</si>
  <si>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</si>
  <si>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</si>
  <si>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</si>
  <si>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</si>
  <si>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</si>
  <si>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</si>
  <si>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</si>
  <si>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</si>
  <si>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</si>
  <si>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</si>
  <si>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</si>
  <si>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</si>
  <si>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</si>
  <si>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</si>
  <si>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</si>
  <si>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</si>
  <si>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</si>
  <si>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</si>
  <si>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</si>
  <si>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</si>
  <si>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</si>
  <si>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</si>
  <si>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</si>
  <si>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</si>
  <si>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</si>
  <si>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</si>
  <si>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</si>
  <si>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</si>
  <si>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</si>
  <si>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</si>
  <si>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</si>
  <si>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</si>
  <si>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</si>
  <si>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</si>
  <si>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</si>
  <si>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</si>
  <si>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</si>
  <si>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</si>
  <si>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</si>
  <si>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</si>
  <si>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</si>
  <si>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</si>
  <si>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</si>
  <si>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</si>
  <si>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</si>
  <si>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</si>
  <si>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</si>
  <si>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</si>
  <si>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</si>
  <si>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</si>
  <si>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</si>
  <si>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</si>
  <si>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</si>
  <si>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</si>
  <si>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</si>
  <si>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</si>
  <si>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</si>
  <si>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</si>
  <si>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</si>
  <si>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</si>
  <si>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</si>
  <si>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</si>
  <si>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</si>
  <si>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</si>
  <si>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</si>
  <si>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</si>
  <si>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</si>
  <si>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</si>
  <si>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</si>
  <si>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</si>
  <si>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</si>
  <si>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</si>
  <si>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</si>
  <si>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</si>
  <si>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</si>
  <si>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</si>
  <si>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</si>
  <si>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</si>
  <si>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</si>
  <si>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</si>
  <si>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</si>
  <si>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</si>
  <si>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</si>
  <si>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</si>
  <si>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</si>
  <si>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</si>
  <si>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</si>
  <si>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</si>
  <si>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</si>
  <si>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</si>
  <si>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</si>
  <si>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</si>
  <si>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</si>
  <si>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</si>
  <si>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</si>
  <si>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</si>
  <si>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</si>
  <si>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</si>
  <si>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</si>
  <si>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</si>
  <si>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</si>
  <si>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</si>
  <si>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</si>
  <si>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</si>
  <si>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</si>
  <si>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</si>
  <si>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</si>
  <si>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</si>
  <si>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</si>
  <si>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</si>
  <si>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</si>
  <si>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</si>
  <si>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</si>
  <si>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</si>
  <si>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</si>
  <si>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</si>
  <si>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</si>
  <si>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</si>
  <si>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</si>
  <si>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</si>
  <si>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</si>
  <si>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</si>
  <si>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</si>
  <si>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</si>
  <si>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</si>
  <si>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</si>
  <si>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</si>
  <si>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</si>
  <si>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</si>
  <si>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</si>
  <si>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</si>
  <si>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</si>
  <si>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</si>
  <si>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</si>
  <si>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</si>
  <si>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</si>
  <si>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</si>
  <si>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</si>
  <si>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</si>
  <si>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</si>
  <si>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</si>
  <si>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</si>
  <si>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</si>
  <si>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</si>
  <si>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</si>
  <si>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</si>
  <si>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</si>
  <si>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</si>
  <si>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</si>
  <si>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</si>
  <si>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</si>
  <si>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</si>
  <si>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</si>
  <si>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</si>
  <si>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</si>
  <si>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</si>
  <si>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</si>
  <si>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</si>
  <si>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</si>
  <si>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</si>
  <si>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</si>
  <si>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</si>
  <si>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</si>
  <si>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</si>
  <si>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</si>
  <si>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</si>
  <si>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</si>
  <si>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</si>
  <si>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</si>
  <si>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</si>
  <si>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</si>
  <si>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</si>
  <si>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</si>
  <si>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</si>
  <si>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</si>
  <si>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</si>
  <si>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</si>
  <si>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</si>
  <si>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</si>
  <si>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</si>
  <si>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</si>
  <si>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</si>
  <si>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</si>
  <si>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</si>
  <si>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</si>
  <si>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</si>
  <si>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</si>
  <si>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</si>
  <si>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</si>
  <si>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</si>
  <si>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</si>
  <si>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</si>
  <si>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</si>
  <si>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</si>
  <si>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</si>
  <si>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</si>
  <si>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</si>
  <si>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</si>
  <si>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</si>
  <si>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</si>
  <si>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</si>
  <si>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</si>
  <si>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</si>
  <si>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</si>
  <si>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</si>
  <si>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</si>
  <si>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</si>
  <si>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</si>
  <si>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</si>
  <si>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</si>
  <si>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</si>
  <si>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</si>
  <si>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</si>
  <si>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</si>
  <si>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</si>
  <si>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</si>
  <si>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</si>
  <si>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</si>
  <si>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</si>
  <si>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</si>
  <si>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</si>
  <si>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</si>
  <si>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</si>
  <si>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</si>
  <si>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</si>
  <si>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</si>
  <si>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</si>
  <si>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</si>
  <si>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</si>
  <si>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</si>
  <si>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</si>
  <si>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</si>
  <si>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</si>
  <si>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</si>
  <si>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</si>
  <si>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</si>
  <si>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</si>
  <si>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</si>
  <si>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</si>
  <si>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</si>
  <si>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</si>
  <si>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</si>
  <si>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</si>
  <si>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</si>
  <si>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</si>
  <si>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</si>
  <si>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</si>
  <si>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</si>
  <si>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</si>
  <si>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</si>
  <si>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</si>
  <si>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</si>
  <si>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</si>
  <si>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</si>
  <si>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</si>
  <si>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</si>
  <si>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</si>
  <si>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</si>
  <si>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</si>
  <si>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</si>
  <si>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</si>
  <si>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</si>
  <si>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</si>
  <si>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</si>
  <si>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</si>
  <si>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</si>
  <si>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</si>
  <si>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</si>
  <si>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</si>
  <si>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</si>
  <si>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</si>
  <si>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</si>
  <si>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</si>
  <si>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</si>
  <si>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</si>
  <si>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</si>
  <si>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</si>
  <si>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</si>
  <si>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</si>
  <si>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</si>
  <si>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</si>
  <si>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</si>
  <si>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</si>
  <si>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</si>
  <si>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</si>
  <si>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</si>
  <si>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</si>
  <si>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</si>
  <si>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</si>
  <si>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</si>
  <si>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</si>
  <si>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</si>
  <si>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</si>
  <si>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</si>
  <si>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</si>
  <si>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</si>
  <si>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</si>
  <si>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</si>
  <si>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</si>
  <si>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</si>
  <si>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</si>
  <si>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</si>
  <si>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</si>
  <si>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</si>
  <si>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</si>
  <si>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</si>
  <si>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</si>
  <si>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</si>
  <si>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</si>
  <si>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</si>
  <si>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</si>
  <si>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</si>
  <si>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</si>
  <si>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</si>
  <si>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</si>
  <si>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</si>
  <si>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</si>
  <si>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</si>
  <si>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</si>
  <si>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</si>
  <si>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</si>
  <si>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</si>
  <si>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</si>
  <si>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</si>
  <si>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</si>
  <si>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</si>
  <si>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</si>
  <si>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</si>
  <si>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</si>
  <si>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</si>
  <si>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</si>
  <si>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</si>
  <si>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</si>
  <si>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</si>
  <si>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</si>
  <si>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</si>
  <si>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</si>
  <si>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</si>
  <si>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</si>
  <si>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</si>
  <si>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</si>
  <si>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</si>
  <si>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</si>
  <si>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</si>
  <si>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</si>
  <si>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</si>
  <si>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</si>
  <si>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</si>
  <si>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</si>
  <si>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</si>
  <si>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</si>
  <si>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</si>
  <si>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</si>
  <si>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</si>
  <si>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</si>
  <si>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</si>
  <si>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</si>
  <si>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</si>
  <si>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</si>
  <si>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</si>
  <si>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</si>
  <si>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</si>
  <si>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</si>
  <si>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</si>
  <si>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</si>
  <si>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</si>
  <si>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</si>
  <si>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</si>
  <si>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</si>
  <si>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</si>
  <si>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</si>
  <si>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</si>
  <si>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</si>
  <si>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</si>
  <si>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</si>
  <si>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</si>
  <si>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</si>
  <si>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</si>
  <si>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</si>
  <si>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</si>
  <si>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</si>
  <si>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</si>
  <si>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</si>
  <si>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</si>
  <si>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</si>
  <si>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</si>
  <si>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</si>
  <si>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</si>
  <si>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</si>
  <si>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</si>
  <si>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</si>
  <si>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</si>
  <si>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</si>
  <si>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</si>
  <si>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</si>
  <si>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</si>
  <si>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</si>
  <si>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</si>
  <si>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</si>
  <si>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</si>
  <si>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</si>
  <si>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</si>
  <si>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</si>
  <si>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</si>
  <si>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</si>
  <si>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</si>
  <si>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</si>
  <si>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</si>
  <si>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</si>
  <si>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</si>
  <si>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</si>
  <si>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</si>
  <si>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</si>
  <si>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</si>
  <si>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</si>
  <si>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</si>
  <si>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</si>
  <si>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</si>
  <si>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</si>
  <si>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</si>
  <si>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</si>
  <si>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</si>
  <si>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</si>
  <si>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</si>
  <si>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</si>
  <si>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</si>
  <si>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</si>
  <si>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</si>
  <si>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</si>
  <si>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</si>
  <si>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</si>
  <si>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</si>
  <si>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</si>
  <si>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</si>
  <si>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</si>
  <si>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</si>
  <si>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</si>
  <si>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</si>
  <si>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</si>
  <si>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</si>
  <si>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</si>
  <si>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</si>
  <si>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</si>
  <si>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</si>
  <si>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</si>
  <si>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</si>
  <si>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</si>
  <si>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</si>
  <si>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</si>
  <si>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</si>
  <si>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</si>
  <si>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</si>
  <si>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</si>
  <si>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</si>
  <si>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</si>
  <si>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</si>
  <si>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</si>
  <si>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</si>
  <si>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</si>
  <si>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</si>
  <si>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</si>
  <si>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</si>
  <si>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</si>
  <si>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</si>
  <si>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</si>
  <si>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</si>
  <si>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</si>
  <si>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</si>
  <si>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</si>
  <si>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</si>
  <si>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</si>
  <si>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</si>
  <si>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</si>
  <si>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</si>
  <si>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</si>
  <si>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</si>
  <si>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</si>
  <si>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</si>
  <si>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</si>
  <si>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</si>
  <si>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</si>
  <si>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</si>
  <si>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</si>
  <si>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</si>
  <si>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</si>
  <si>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</si>
  <si>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</si>
  <si>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</si>
  <si>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</si>
  <si>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</si>
  <si>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</si>
  <si>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</si>
  <si>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</si>
  <si>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</si>
  <si>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</si>
  <si>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</si>
  <si>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</si>
  <si>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</si>
  <si>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</si>
  <si>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</si>
  <si>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</si>
  <si>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</si>
  <si>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</si>
  <si>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</si>
  <si>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</si>
  <si>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</si>
  <si>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</si>
  <si>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</si>
  <si>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</si>
  <si>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</si>
  <si>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</si>
  <si>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</si>
  <si>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</si>
  <si>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</si>
  <si>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</si>
  <si>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</si>
  <si>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</si>
  <si>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</si>
  <si>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</si>
  <si>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</si>
  <si>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</si>
  <si>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</si>
  <si>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</si>
  <si>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</si>
  <si>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</si>
  <si>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</si>
  <si>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</si>
  <si>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</si>
  <si>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</si>
  <si>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</si>
  <si>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</si>
  <si>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</si>
  <si>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</si>
  <si>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</si>
  <si>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</si>
  <si>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</si>
  <si>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</si>
  <si>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</si>
  <si>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</si>
  <si>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</si>
  <si>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</si>
  <si>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</si>
  <si>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</si>
  <si>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</si>
  <si>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</si>
  <si>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</si>
  <si>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</si>
  <si>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</si>
  <si>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</si>
  <si>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</si>
  <si>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</si>
  <si>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</si>
  <si>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</si>
  <si>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</si>
  <si>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</si>
  <si>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</si>
  <si>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</si>
  <si>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</si>
  <si>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</si>
  <si>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</si>
  <si>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</si>
  <si>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</si>
  <si>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</si>
  <si>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</si>
  <si>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</si>
  <si>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</si>
  <si>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</si>
  <si>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</si>
  <si>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</si>
  <si>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</si>
  <si>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</si>
  <si>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</si>
  <si>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</si>
  <si>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</si>
  <si>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</si>
  <si>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</si>
  <si>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</si>
  <si>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</si>
  <si>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</si>
  <si>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</si>
  <si>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</si>
  <si>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</si>
  <si>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</si>
  <si>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</si>
  <si>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</si>
  <si>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</si>
  <si>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</si>
  <si>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</si>
  <si>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</si>
  <si>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</si>
  <si>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</si>
  <si>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</si>
  <si>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</si>
  <si>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</si>
  <si>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</si>
  <si>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</si>
  <si>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</si>
  <si>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</si>
  <si>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</si>
  <si>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</si>
  <si>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</si>
  <si>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</si>
  <si>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</si>
  <si>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</si>
  <si>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</si>
  <si>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</si>
  <si>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</si>
  <si>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</si>
  <si>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</si>
  <si>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</si>
  <si>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</si>
  <si>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</si>
  <si>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</si>
  <si>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</si>
  <si>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</si>
  <si>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</si>
  <si>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</si>
  <si>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</si>
  <si>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</si>
  <si>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</si>
  <si>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</si>
  <si>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</si>
  <si>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</si>
  <si>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</si>
  <si>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</si>
  <si>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</si>
  <si>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</si>
  <si>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</si>
  <si>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</si>
  <si>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</si>
  <si>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</si>
  <si>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</si>
  <si>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</si>
  <si>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</si>
  <si>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</si>
  <si>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</si>
  <si>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</si>
  <si>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</si>
  <si>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</si>
  <si>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</si>
  <si>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</si>
  <si>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</si>
  <si>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</si>
  <si>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</si>
  <si>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</si>
  <si>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</si>
  <si>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</si>
  <si>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</si>
  <si>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</si>
  <si>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</si>
  <si>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</si>
  <si>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</si>
  <si>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</si>
  <si>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</si>
  <si>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</si>
  <si>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</si>
  <si>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</si>
  <si>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</si>
  <si>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</si>
  <si>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</si>
  <si>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</si>
  <si>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</si>
  <si>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</si>
  <si>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</si>
  <si>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</si>
  <si>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</si>
  <si>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</si>
  <si>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</si>
  <si>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</si>
  <si>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</si>
  <si>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</si>
  <si>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</si>
  <si>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</si>
  <si>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</si>
  <si>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</si>
  <si>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</si>
  <si>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</si>
  <si>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</si>
  <si>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</si>
  <si>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</si>
  <si>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</si>
  <si>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</si>
  <si>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</si>
  <si>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</si>
  <si>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</si>
  <si>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</si>
  <si>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</si>
  <si>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</si>
  <si>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</si>
  <si>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</si>
  <si>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</si>
  <si>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</si>
  <si>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</si>
  <si>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</si>
  <si>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</si>
  <si>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</si>
  <si>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</si>
  <si>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</si>
  <si>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</si>
  <si>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</si>
  <si>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</si>
  <si>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</si>
  <si>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</si>
  <si>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</si>
  <si>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</si>
  <si>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</si>
  <si>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</si>
  <si>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</si>
  <si>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</si>
  <si>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</si>
  <si>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</si>
  <si>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</si>
  <si>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</si>
  <si>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</si>
  <si>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</si>
  <si>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</si>
  <si>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</si>
  <si>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</si>
  <si>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</si>
  <si>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</si>
  <si>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</si>
  <si>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</si>
  <si>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</si>
  <si>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</si>
  <si>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</si>
  <si>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</si>
  <si>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</si>
  <si>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</si>
  <si>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</si>
  <si>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</si>
  <si>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</si>
  <si>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</si>
  <si>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</si>
  <si>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</si>
  <si>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</si>
  <si>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</si>
  <si>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</si>
  <si>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</si>
  <si>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</si>
  <si>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</si>
  <si>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</si>
  <si>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</si>
  <si>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</si>
  <si>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</si>
  <si>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</si>
  <si>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</si>
  <si>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</si>
  <si>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</si>
  <si>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</si>
  <si>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</si>
  <si>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</si>
  <si>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</si>
  <si>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</si>
  <si>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</si>
  <si>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</si>
  <si>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</si>
  <si>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</si>
  <si>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</si>
  <si>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</si>
  <si>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</si>
  <si>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</si>
  <si>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</si>
  <si>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</si>
  <si>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</si>
  <si>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</si>
  <si>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</si>
  <si>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</si>
  <si>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</si>
  <si>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</si>
  <si>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</si>
  <si>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</si>
  <si>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</si>
  <si>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</si>
  <si>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</si>
  <si>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</si>
  <si>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</si>
  <si>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</si>
  <si>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</si>
  <si>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</si>
  <si>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</si>
  <si>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</si>
  <si>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</si>
  <si>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</si>
  <si>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</si>
  <si>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</si>
  <si>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</si>
  <si>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</si>
  <si>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</si>
  <si>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</si>
  <si>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</si>
  <si>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</si>
  <si>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</si>
  <si>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</si>
  <si>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</si>
  <si>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</si>
  <si>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</si>
  <si>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</si>
  <si>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</si>
  <si>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</si>
  <si>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</si>
  <si>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</si>
  <si>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</si>
  <si>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</si>
  <si>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</si>
  <si>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</si>
  <si>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</si>
  <si>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</si>
  <si>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</si>
  <si>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</si>
  <si>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</si>
  <si>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</si>
  <si>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</si>
  <si>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</si>
  <si>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</si>
  <si>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</si>
  <si>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</si>
  <si>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</si>
  <si>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</si>
  <si>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</si>
  <si>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</si>
  <si>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</si>
  <si>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</si>
  <si>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</si>
  <si>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</si>
  <si>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</si>
  <si>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</si>
  <si>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</si>
  <si>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</si>
  <si>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</si>
  <si>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</si>
  <si>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</si>
  <si>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</si>
  <si>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</si>
  <si>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</si>
  <si>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</si>
  <si>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</si>
  <si>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</si>
  <si>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</si>
  <si>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</si>
  <si>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</si>
  <si>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</si>
  <si>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</si>
  <si>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</si>
  <si>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</si>
  <si>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</si>
  <si>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</si>
  <si>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</si>
  <si>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</si>
  <si>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</si>
  <si>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</si>
  <si>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</si>
  <si>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</si>
  <si>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</si>
  <si>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</si>
  <si>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</si>
  <si>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</si>
  <si>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</si>
  <si>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</si>
  <si>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</si>
  <si>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</si>
  <si>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</si>
  <si>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</si>
  <si>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</si>
  <si>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</si>
  <si>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</si>
  <si>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</si>
  <si>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</si>
  <si>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</si>
  <si>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</si>
  <si>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</si>
  <si>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</si>
  <si>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</si>
  <si>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</si>
  <si>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</si>
  <si>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</si>
  <si>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</si>
  <si>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</si>
  <si>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</si>
  <si>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</si>
  <si>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</si>
  <si>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</si>
  <si>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</si>
  <si>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</si>
  <si>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</si>
  <si>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</si>
  <si>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</si>
  <si>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</si>
  <si>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</si>
  <si>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</si>
  <si>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</si>
  <si>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</si>
  <si>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</si>
  <si>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</si>
  <si>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</si>
  <si>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</si>
  <si>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</si>
  <si>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</si>
  <si>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</si>
  <si>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</si>
  <si>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</si>
  <si>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</si>
  <si>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</si>
  <si>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</si>
  <si>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</si>
  <si>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</si>
  <si>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</si>
  <si>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</si>
  <si>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</si>
  <si>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</si>
  <si>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</si>
  <si>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</si>
  <si>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</si>
  <si>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</si>
  <si>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</si>
  <si>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</si>
  <si>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</si>
  <si>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</si>
  <si>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</si>
  <si>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</si>
  <si>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</si>
  <si>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</si>
  <si>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</si>
  <si>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</si>
  <si>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</si>
  <si>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</si>
  <si>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</si>
  <si>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</si>
  <si>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</si>
  <si>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</si>
  <si>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</si>
  <si>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</si>
  <si>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</si>
  <si>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</si>
  <si>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</si>
  <si>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</si>
  <si>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</si>
  <si>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</si>
  <si>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</si>
  <si>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</si>
  <si>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</si>
  <si>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</si>
  <si>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</si>
  <si>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</si>
  <si>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</si>
  <si>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</si>
  <si>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</si>
  <si>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</si>
  <si>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</si>
  <si>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</si>
  <si>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</si>
  <si>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</si>
  <si>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</si>
  <si>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</si>
  <si>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</si>
  <si>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</si>
  <si>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</si>
  <si>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</si>
  <si>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</si>
  <si>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</si>
  <si>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</si>
  <si>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</si>
  <si>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</si>
  <si>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</si>
  <si>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</si>
  <si>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</si>
  <si>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</si>
  <si>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</si>
  <si>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</si>
  <si>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</si>
  <si>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</si>
  <si>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</si>
  <si>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</si>
  <si>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</si>
  <si>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</si>
  <si>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</si>
  <si>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</si>
  <si>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</si>
  <si>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</si>
  <si>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</si>
  <si>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</si>
  <si>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</si>
  <si>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</si>
  <si>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</si>
  <si>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</si>
  <si>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</si>
  <si>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</si>
  <si>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</si>
  <si>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</si>
  <si>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</si>
  <si>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</si>
  <si>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</si>
  <si>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</si>
  <si>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</si>
  <si>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</si>
  <si>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</si>
  <si>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</si>
  <si>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</si>
  <si>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</si>
  <si>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</si>
  <si>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</si>
  <si>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</si>
  <si>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</si>
  <si>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</si>
  <si>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</si>
  <si>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</si>
  <si>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</si>
  <si>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</si>
  <si>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</si>
  <si>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</si>
  <si>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</si>
  <si>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</si>
  <si>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</si>
  <si>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</si>
  <si>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</si>
  <si>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</si>
  <si>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</si>
  <si>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</si>
  <si>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</si>
  <si>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</si>
  <si>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</si>
  <si>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</si>
  <si>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</si>
  <si>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</si>
  <si>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</si>
  <si>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</si>
  <si>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</si>
  <si>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</si>
  <si>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</si>
  <si>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</si>
  <si>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</si>
  <si>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</si>
  <si>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</si>
  <si>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</si>
  <si>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</si>
  <si>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</si>
  <si>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</si>
  <si>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</si>
  <si>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</si>
  <si>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</si>
  <si>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</si>
  <si>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</si>
  <si>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</si>
  <si>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</si>
  <si>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</si>
  <si>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</si>
  <si>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</si>
  <si>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</si>
  <si>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</si>
  <si>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</si>
  <si>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</si>
  <si>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</si>
  <si>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</si>
  <si>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</si>
  <si>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</si>
  <si>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</si>
  <si>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</si>
  <si>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</si>
  <si>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</si>
  <si>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</si>
  <si>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</si>
  <si>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</si>
  <si>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</si>
  <si>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</si>
  <si>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</si>
  <si>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</si>
  <si>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</si>
  <si>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</si>
  <si>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</si>
  <si>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</si>
  <si>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</si>
  <si>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</si>
  <si>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</si>
  <si>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</si>
  <si>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</si>
  <si>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</si>
  <si>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</si>
  <si>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</si>
  <si>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</si>
  <si>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</si>
  <si>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</si>
  <si>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</si>
  <si>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</si>
  <si>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</si>
  <si>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</si>
  <si>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</si>
  <si>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</si>
  <si>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</si>
  <si>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</si>
  <si>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</si>
  <si>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</si>
  <si>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</si>
  <si>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</si>
  <si>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</si>
  <si>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</si>
  <si>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</si>
  <si>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</si>
  <si>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</si>
  <si>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</si>
  <si>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</si>
  <si>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</si>
  <si>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</si>
  <si>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</si>
  <si>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</si>
  <si>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</si>
  <si>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</si>
  <si>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</si>
  <si>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</si>
  <si>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</si>
  <si>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</si>
  <si>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</si>
  <si>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</si>
  <si>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</si>
  <si>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</si>
  <si>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</si>
  <si>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</si>
  <si>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</si>
  <si>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</si>
  <si>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</si>
  <si>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</si>
  <si>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</si>
  <si>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</si>
  <si>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</si>
  <si>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</si>
  <si>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</si>
  <si>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</si>
  <si>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</si>
  <si>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</si>
  <si>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</si>
  <si>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</si>
  <si>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</si>
  <si>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</si>
  <si>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</si>
  <si>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</si>
  <si>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</si>
  <si>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</si>
  <si>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</si>
  <si>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</si>
  <si>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</si>
  <si>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</si>
  <si>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</si>
  <si>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</si>
  <si>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</si>
  <si>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</si>
  <si>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</si>
  <si>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</si>
  <si>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</si>
  <si>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</si>
  <si>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</si>
  <si>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</si>
  <si>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</si>
  <si>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</si>
  <si>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</si>
  <si>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</si>
  <si>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</si>
  <si>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</si>
  <si>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</si>
  <si>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</si>
  <si>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</si>
  <si>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</si>
  <si>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</si>
  <si>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</si>
  <si>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</si>
  <si>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</si>
  <si>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</si>
  <si>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</si>
  <si>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</si>
  <si>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</si>
  <si>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</si>
  <si>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</si>
  <si>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</si>
  <si>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</si>
  <si>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</si>
  <si>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</si>
  <si>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</si>
  <si>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</si>
  <si>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</si>
  <si>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</si>
  <si>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</si>
  <si>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</si>
  <si>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</si>
  <si>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</si>
  <si>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</si>
  <si>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</si>
  <si>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</si>
  <si>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</si>
  <si>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</si>
  <si>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</si>
  <si>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</si>
  <si>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</si>
  <si>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</si>
  <si>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</si>
  <si>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</si>
  <si>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</si>
  <si>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</si>
  <si>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</si>
  <si>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</si>
  <si>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</si>
  <si>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</si>
  <si>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</si>
  <si>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</si>
  <si>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</si>
  <si>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</si>
  <si>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</si>
  <si>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</si>
  <si>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</si>
  <si>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</si>
  <si>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</si>
  <si>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</si>
  <si>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</si>
  <si>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</si>
  <si>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</si>
  <si>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</si>
  <si>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</si>
  <si>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</si>
  <si>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</si>
  <si>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</si>
  <si>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</si>
  <si>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</si>
  <si>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</si>
  <si>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</si>
  <si>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</si>
  <si>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</si>
  <si>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</si>
  <si>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</si>
  <si>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</si>
  <si>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</si>
  <si>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</si>
  <si>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</si>
  <si>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</si>
  <si>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</si>
  <si>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</si>
  <si>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</si>
  <si>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</si>
  <si>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</si>
  <si>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</si>
  <si>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</si>
  <si>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</si>
  <si>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</si>
  <si>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</si>
  <si>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</si>
  <si>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</si>
  <si>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</si>
  <si>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</si>
  <si>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</si>
  <si>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</si>
  <si>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</si>
  <si>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</si>
  <si>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</si>
  <si>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</si>
  <si>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</si>
  <si>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</si>
  <si>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</si>
  <si>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</si>
  <si>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</si>
  <si>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</si>
  <si>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</si>
  <si>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</si>
  <si>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</si>
  <si>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</si>
  <si>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</si>
  <si>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</si>
  <si>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</si>
  <si>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</si>
  <si>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</si>
  <si>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</si>
  <si>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</si>
  <si>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</si>
  <si>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</si>
  <si>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</si>
  <si>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</si>
  <si>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</si>
  <si>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</si>
  <si>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</si>
  <si>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</si>
  <si>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</si>
  <si>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</si>
  <si>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</si>
  <si>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</si>
  <si>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</si>
  <si>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</si>
  <si>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</si>
  <si>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</si>
  <si>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</si>
  <si>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</si>
  <si>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</si>
  <si>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</si>
  <si>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</si>
  <si>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</si>
  <si>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</si>
  <si>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</si>
  <si>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</si>
  <si>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</si>
  <si>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</si>
  <si>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</si>
  <si>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</si>
  <si>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</si>
  <si>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</si>
  <si>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</si>
  <si>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</si>
  <si>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</si>
  <si>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</si>
  <si>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</si>
  <si>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</si>
  <si>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</si>
  <si>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</si>
  <si>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</si>
  <si>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</si>
  <si>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</si>
  <si>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</si>
  <si>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</si>
  <si>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</si>
  <si>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</si>
  <si>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</si>
  <si>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</si>
  <si>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</si>
  <si>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</si>
  <si>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</si>
  <si>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</si>
  <si>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</si>
  <si>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</si>
  <si>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</si>
  <si>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</si>
  <si>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</si>
  <si>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</si>
  <si>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</si>
  <si>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</si>
  <si>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</si>
  <si>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</si>
  <si>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</si>
  <si>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</si>
  <si>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</si>
  <si>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</si>
  <si>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</si>
  <si>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</si>
  <si>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</si>
  <si>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</si>
  <si>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</si>
  <si>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</si>
  <si>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</si>
  <si>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</si>
  <si>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</si>
  <si>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</si>
  <si>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</si>
  <si>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</si>
  <si>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</si>
  <si>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</si>
  <si>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</si>
  <si>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</si>
  <si>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</si>
  <si>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</si>
  <si>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</si>
  <si>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</si>
  <si>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</si>
  <si>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</si>
  <si>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</si>
  <si>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</si>
  <si>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</si>
  <si>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</si>
  <si>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</si>
  <si>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</si>
  <si>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</si>
  <si>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</si>
  <si>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</si>
  <si>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</si>
  <si>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</si>
  <si>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</si>
  <si>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</si>
  <si>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</si>
  <si>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</si>
  <si>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</si>
  <si>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</si>
  <si>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</si>
  <si>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</si>
  <si>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</si>
  <si>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</si>
  <si>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</si>
  <si>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</si>
  <si>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</si>
  <si>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</si>
  <si>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</si>
  <si>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</si>
  <si>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</si>
  <si>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</si>
  <si>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</si>
  <si>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</si>
  <si>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</si>
  <si>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</si>
  <si>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</si>
  <si>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</si>
  <si>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</si>
  <si>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</si>
  <si>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</si>
  <si>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</si>
  <si>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</si>
  <si>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</si>
  <si>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</si>
  <si>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</si>
  <si>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</si>
  <si>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</si>
  <si>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</si>
  <si>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</si>
  <si>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</si>
  <si>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</si>
  <si>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</si>
  <si>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</si>
  <si>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</si>
  <si>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</si>
  <si>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</si>
  <si>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</si>
  <si>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</si>
  <si>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</si>
  <si>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</si>
  <si>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</si>
  <si>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</si>
  <si>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</si>
  <si>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</si>
  <si>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</si>
  <si>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</si>
  <si>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</si>
  <si>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</si>
  <si>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</si>
  <si>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</si>
  <si>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</si>
  <si>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</si>
  <si>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</si>
  <si>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</si>
  <si>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</si>
  <si>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</si>
  <si>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</si>
  <si>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</si>
  <si>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</si>
  <si>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</si>
  <si>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</si>
  <si>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</si>
  <si>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</si>
  <si>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</si>
  <si>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</si>
  <si>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</si>
  <si>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</si>
  <si>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</si>
  <si>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</si>
  <si>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</si>
  <si>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</si>
  <si>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</si>
  <si>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</si>
  <si>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</si>
  <si>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</si>
  <si>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</si>
  <si>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</si>
  <si>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</si>
  <si>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</si>
  <si>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</si>
  <si>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</si>
  <si>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</si>
  <si>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</si>
  <si>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</si>
  <si>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</si>
  <si>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</si>
  <si>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</si>
  <si>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</si>
  <si>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</si>
  <si>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</si>
  <si>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</si>
  <si>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</si>
  <si>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</si>
  <si>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</si>
  <si>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</si>
  <si>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</si>
  <si>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</si>
  <si>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</si>
  <si>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</si>
  <si>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</si>
  <si>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</si>
  <si>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</si>
  <si>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</si>
  <si>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</si>
  <si>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</si>
  <si>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</si>
  <si>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</si>
  <si>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</si>
  <si>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</si>
  <si>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</si>
  <si>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</si>
  <si>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</si>
  <si>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</si>
  <si>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</si>
  <si>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</si>
  <si>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</si>
  <si>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</si>
  <si>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</si>
  <si>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</si>
  <si>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</si>
  <si>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</si>
  <si>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</si>
  <si>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</si>
  <si>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</si>
  <si>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</si>
  <si>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</si>
  <si>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</si>
  <si>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</si>
  <si>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</si>
  <si>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</si>
  <si>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</si>
  <si>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</si>
  <si>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</si>
  <si>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</si>
  <si>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</si>
  <si>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</si>
  <si>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</si>
  <si>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</si>
  <si>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</si>
  <si>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</si>
  <si>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</si>
  <si>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</si>
  <si>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</si>
  <si>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</si>
  <si>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</si>
  <si>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</si>
  <si>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</si>
  <si>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</si>
  <si>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</si>
  <si>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</si>
  <si>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</si>
  <si>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</si>
  <si>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</si>
  <si>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</si>
  <si>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</si>
  <si>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</si>
  <si>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</si>
  <si>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</si>
  <si>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</si>
  <si>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</si>
  <si>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</si>
  <si>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</si>
  <si>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</si>
  <si>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</si>
  <si>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</si>
  <si>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</si>
  <si>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</si>
  <si>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</si>
  <si>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</si>
  <si>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</si>
  <si>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</si>
  <si>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</si>
  <si>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</si>
  <si>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</si>
  <si>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</si>
  <si>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</si>
  <si>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</si>
  <si>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</si>
  <si>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</si>
  <si>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</si>
  <si>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</si>
  <si>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</si>
  <si>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</si>
  <si>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</si>
  <si>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</si>
  <si>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</si>
  <si>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</si>
  <si>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</si>
  <si>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</si>
  <si>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</si>
  <si>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</si>
  <si>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</si>
  <si>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</si>
  <si>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</si>
  <si>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</si>
  <si>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</si>
  <si>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</si>
  <si>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</si>
  <si>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</si>
  <si>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</si>
  <si>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</si>
  <si>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</si>
  <si>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</si>
  <si>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</si>
  <si>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</si>
  <si>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</si>
  <si>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</si>
  <si>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</si>
  <si>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</si>
  <si>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</si>
  <si>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</si>
  <si>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</si>
  <si>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</si>
  <si>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</si>
  <si>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</si>
  <si>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</si>
  <si>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</si>
  <si>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</si>
  <si>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</si>
  <si>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</si>
  <si>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</si>
  <si>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</si>
  <si>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</si>
  <si>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</si>
  <si>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</si>
  <si>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</si>
  <si>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</si>
  <si>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</si>
  <si>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</si>
  <si>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</si>
  <si>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</si>
  <si>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</si>
  <si>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</si>
  <si>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</si>
  <si>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</si>
  <si>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</si>
  <si>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</si>
  <si>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</si>
  <si>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</si>
  <si>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</si>
  <si>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</si>
  <si>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</si>
  <si>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</si>
  <si>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</si>
  <si>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</si>
  <si>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</si>
  <si>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</si>
  <si>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</si>
  <si>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</si>
  <si>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</si>
  <si>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</si>
  <si>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</si>
  <si>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</si>
  <si>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</si>
  <si>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</si>
  <si>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</si>
  <si>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</si>
  <si>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</si>
  <si>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</si>
  <si>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</si>
  <si>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</si>
  <si>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</si>
  <si>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</si>
  <si>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</si>
  <si>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</si>
  <si>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</si>
  <si>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</si>
  <si>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</si>
  <si>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</si>
  <si>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</si>
  <si>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</si>
  <si>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</si>
  <si>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</si>
  <si>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</si>
  <si>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</si>
  <si>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</si>
  <si>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</si>
  <si>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</si>
  <si>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</si>
  <si>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</si>
  <si>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</si>
  <si>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</si>
  <si>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</si>
  <si>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</si>
  <si>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</si>
  <si>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</si>
  <si>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</si>
  <si>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</si>
  <si>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</si>
  <si>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</si>
  <si>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</si>
  <si>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</si>
  <si>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</si>
  <si>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</si>
  <si>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</si>
  <si>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</si>
  <si>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</si>
  <si>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</si>
  <si>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</si>
  <si>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</si>
  <si>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</si>
  <si>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</si>
  <si>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</si>
  <si>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</si>
  <si>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</si>
  <si>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</si>
  <si>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</si>
  <si>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</si>
  <si>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</si>
  <si>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</si>
  <si>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</si>
  <si>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</si>
  <si>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</si>
  <si>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</si>
  <si>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</si>
  <si>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</si>
  <si>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</si>
  <si>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</si>
  <si>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</si>
  <si>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</si>
  <si>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</si>
  <si>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</si>
  <si>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</si>
  <si>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</si>
  <si>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</si>
  <si>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</si>
  <si>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</si>
  <si>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</si>
  <si>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</si>
  <si>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</si>
  <si>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</si>
  <si>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</si>
  <si>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</si>
  <si>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</si>
  <si>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</si>
  <si>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</si>
  <si>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</si>
  <si>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</si>
  <si>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</si>
  <si>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</si>
  <si>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</si>
  <si>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</si>
  <si>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</si>
  <si>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</si>
  <si>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</si>
  <si>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</si>
  <si>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</si>
  <si>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</si>
  <si>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</si>
  <si>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</si>
  <si>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</si>
  <si>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</si>
  <si>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</si>
  <si>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</si>
  <si>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</si>
  <si>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</si>
  <si>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</si>
  <si>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</si>
  <si>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</si>
  <si>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</si>
  <si>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</si>
  <si>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</si>
  <si>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</si>
  <si>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</si>
  <si>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</si>
  <si>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</si>
  <si>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</si>
  <si>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</si>
  <si>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</si>
  <si>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</si>
  <si>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</si>
  <si>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</si>
  <si>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</si>
  <si>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</si>
  <si>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</si>
  <si>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</si>
  <si>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</si>
  <si>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</si>
  <si>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</si>
  <si>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</si>
  <si>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</si>
  <si>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</si>
  <si>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</si>
  <si>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</si>
  <si>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</si>
  <si>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</si>
  <si>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</si>
  <si>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</si>
  <si>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</si>
  <si>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</si>
  <si>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</si>
  <si>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</si>
  <si>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</si>
  <si>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</si>
  <si>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</si>
  <si>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</si>
  <si>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</si>
  <si>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</si>
  <si>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</si>
  <si>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</si>
  <si>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</si>
  <si>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</si>
  <si>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</si>
  <si>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</si>
  <si>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</si>
  <si>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</si>
  <si>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</si>
  <si>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</si>
  <si>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</si>
  <si>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</si>
  <si>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</si>
  <si>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</si>
  <si>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</si>
  <si>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</si>
  <si>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</si>
  <si>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</si>
  <si>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</si>
  <si>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</si>
  <si>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</si>
  <si>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</si>
  <si>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</si>
  <si>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</si>
  <si>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</si>
  <si>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</si>
  <si>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</si>
  <si>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</si>
  <si>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</si>
  <si>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</si>
  <si>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</si>
  <si>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</si>
  <si>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</si>
  <si>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</si>
  <si>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</si>
  <si>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</si>
  <si>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</si>
  <si>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</si>
  <si>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</si>
  <si>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</si>
  <si>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</si>
  <si>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</si>
  <si>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</si>
  <si>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</si>
  <si>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</si>
  <si>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</si>
  <si>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</si>
  <si>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</si>
  <si>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</si>
  <si>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</si>
  <si>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</si>
  <si>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</si>
  <si>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</si>
  <si>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</si>
  <si>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</si>
  <si>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</si>
  <si>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</si>
  <si>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</si>
  <si>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</si>
  <si>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</si>
  <si>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</si>
  <si>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</si>
  <si>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</si>
  <si>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</si>
  <si>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</si>
  <si>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</si>
  <si>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</si>
  <si>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</si>
  <si>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</si>
  <si>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</si>
  <si>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</si>
  <si>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</si>
  <si>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</si>
  <si>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</si>
  <si>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</si>
  <si>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</si>
  <si>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</si>
  <si>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</si>
  <si>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</si>
  <si>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</si>
  <si>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</si>
  <si>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</si>
  <si>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</si>
  <si>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</si>
  <si>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</si>
  <si>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</si>
  <si>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</si>
  <si>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</si>
  <si>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</si>
  <si>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</si>
  <si>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</si>
  <si>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</si>
  <si>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</si>
  <si>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</si>
  <si>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</si>
  <si>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</si>
  <si>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</si>
  <si>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</si>
  <si>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</si>
  <si>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</si>
  <si>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</si>
  <si>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</si>
  <si>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</si>
  <si>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</si>
  <si>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</si>
  <si>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</si>
  <si>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</si>
  <si>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</si>
  <si>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</si>
  <si>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</si>
  <si>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</si>
  <si>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</si>
  <si>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</si>
  <si>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</si>
  <si>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</si>
  <si>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</si>
  <si>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</si>
  <si>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</si>
  <si>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</si>
  <si>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</si>
  <si>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</si>
  <si>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</si>
  <si>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</si>
  <si>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</si>
  <si>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</si>
  <si>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</si>
  <si>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</si>
  <si>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</si>
  <si>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</si>
  <si>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</si>
  <si>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</si>
  <si>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</si>
  <si>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</si>
  <si>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</si>
  <si>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</si>
  <si>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</si>
  <si>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</si>
  <si>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</si>
  <si>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</si>
  <si>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</si>
  <si>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</si>
  <si>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</si>
  <si>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</si>
  <si>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</si>
  <si>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</si>
  <si>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</si>
  <si>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</si>
  <si>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</si>
  <si>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</si>
  <si>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</si>
  <si>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</si>
  <si>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</si>
  <si>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</si>
  <si>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</si>
  <si>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</si>
  <si>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</si>
  <si>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</si>
  <si>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</si>
  <si>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</si>
  <si>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</si>
  <si>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</si>
  <si>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</si>
  <si>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</si>
  <si>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</si>
  <si>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</si>
  <si>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</si>
  <si>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</si>
  <si>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</si>
  <si>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</si>
  <si>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</si>
  <si>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</si>
  <si>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</si>
  <si>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</si>
  <si>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</si>
  <si>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</si>
  <si>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</si>
  <si>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</si>
  <si>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</si>
  <si>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</si>
  <si>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</si>
  <si>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</si>
  <si>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</si>
  <si>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</si>
  <si>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</si>
  <si>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</si>
  <si>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</si>
  <si>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</si>
  <si>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</si>
  <si>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</si>
  <si>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</si>
  <si>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</si>
  <si>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</si>
  <si>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</si>
  <si>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</si>
  <si>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</si>
  <si>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</si>
  <si>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</si>
  <si>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</si>
  <si>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</si>
  <si>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</si>
  <si>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</si>
  <si>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</si>
  <si>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</si>
  <si>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</si>
  <si>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</si>
  <si>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</si>
  <si>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</si>
  <si>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</si>
  <si>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</si>
  <si>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</si>
  <si>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</si>
  <si>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</si>
  <si>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</si>
  <si>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</si>
  <si>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</si>
  <si>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</si>
  <si>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</si>
  <si>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</si>
  <si>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</si>
  <si>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</si>
  <si>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</si>
  <si>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</si>
  <si>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</si>
  <si>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</si>
  <si>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</si>
  <si>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</si>
  <si>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</si>
  <si>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</si>
  <si>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</si>
  <si>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</si>
  <si>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</si>
  <si>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</si>
  <si>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</si>
  <si>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</si>
  <si>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</si>
  <si>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</si>
  <si>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</si>
  <si>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</si>
  <si>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</si>
  <si>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</si>
  <si>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</si>
  <si>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</si>
  <si>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</si>
  <si>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</si>
  <si>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</si>
  <si>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</si>
  <si>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</si>
  <si>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</si>
  <si>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</si>
  <si>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</si>
  <si>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</si>
  <si>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</si>
  <si>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</si>
  <si>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</si>
  <si>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</si>
  <si>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</si>
  <si>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</si>
  <si>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</si>
  <si>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</si>
  <si>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</si>
  <si>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</si>
  <si>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</si>
  <si>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</si>
  <si>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</si>
  <si>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</si>
  <si>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</si>
  <si>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</si>
  <si>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</si>
  <si>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</si>
  <si>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</si>
  <si>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</si>
  <si>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</si>
  <si>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</si>
  <si>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</si>
  <si>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</si>
  <si>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</si>
  <si>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</si>
  <si>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</si>
  <si>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</si>
  <si>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</si>
  <si>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</si>
  <si>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</si>
  <si>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</si>
  <si>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</si>
  <si>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</si>
  <si>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</si>
  <si>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</si>
  <si>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</si>
  <si>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</si>
  <si>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</si>
  <si>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</si>
  <si>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</si>
  <si>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</si>
  <si>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</si>
  <si>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</si>
  <si>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</si>
  <si>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</si>
  <si>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</si>
  <si>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</si>
  <si>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</si>
  <si>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</si>
  <si>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</si>
  <si>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</si>
  <si>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</si>
  <si>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</si>
  <si>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</si>
  <si>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</si>
  <si>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</si>
  <si>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</si>
  <si>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</si>
  <si>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</si>
  <si>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</si>
  <si>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</si>
  <si>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</si>
  <si>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</si>
  <si>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</si>
  <si>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</si>
  <si>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</si>
  <si>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</si>
  <si>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</si>
  <si>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</si>
  <si>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</si>
  <si>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</si>
  <si>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</si>
  <si>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</si>
  <si>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</si>
  <si>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</si>
  <si>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</si>
  <si>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</si>
  <si>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</si>
  <si>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</si>
  <si>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</si>
  <si>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</si>
  <si>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</si>
  <si>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</si>
  <si>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</si>
  <si>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</si>
  <si>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</si>
  <si>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</si>
  <si>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</si>
  <si>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</si>
  <si>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</si>
  <si>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</si>
  <si>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</si>
  <si>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</si>
  <si>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</si>
  <si>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</si>
  <si>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</si>
  <si>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</si>
  <si>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</si>
  <si>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</si>
  <si>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</si>
  <si>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</si>
  <si>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</si>
  <si>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</si>
  <si>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</si>
  <si>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</si>
  <si>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</si>
  <si>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</si>
  <si>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</si>
  <si>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</si>
  <si>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</si>
  <si>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</si>
  <si>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</si>
  <si>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</si>
  <si>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</si>
  <si>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</si>
  <si>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</si>
  <si>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</si>
  <si>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</si>
  <si>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</si>
  <si>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</si>
  <si>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</si>
  <si>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</si>
  <si>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</si>
  <si>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</si>
  <si>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</si>
  <si>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</si>
  <si>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</si>
  <si>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</si>
  <si>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</si>
  <si>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</si>
  <si>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</si>
  <si>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</si>
  <si>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</si>
  <si>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</si>
  <si>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</si>
  <si>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</si>
  <si>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</si>
  <si>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</si>
  <si>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</si>
  <si>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</si>
  <si>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</si>
  <si>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</si>
  <si>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</si>
  <si>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</si>
  <si>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</si>
  <si>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</si>
  <si>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</si>
  <si>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</si>
  <si>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</si>
  <si>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</si>
  <si>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</si>
  <si>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</si>
  <si>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</si>
  <si>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</si>
  <si>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</si>
  <si>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</si>
  <si>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</si>
  <si>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</si>
  <si>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</si>
  <si>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</si>
  <si>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</si>
  <si>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</si>
  <si>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</si>
  <si>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</si>
  <si>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</si>
  <si>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</si>
  <si>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</si>
  <si>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</si>
  <si>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</si>
  <si>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</si>
  <si>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</si>
  <si>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</si>
  <si>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</si>
  <si>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</si>
  <si>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</si>
  <si>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</si>
  <si>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</si>
  <si>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</si>
  <si>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</si>
  <si>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</si>
  <si>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</si>
  <si>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</si>
  <si>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</si>
  <si>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</si>
  <si>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</si>
  <si>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</si>
  <si>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</si>
  <si>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</si>
  <si>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</si>
  <si>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</si>
  <si>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</si>
  <si>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</si>
  <si>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</si>
  <si>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</si>
  <si>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</si>
  <si>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</si>
  <si>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</si>
  <si>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</si>
  <si>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</si>
  <si>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</si>
  <si>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</si>
  <si>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</si>
  <si>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</si>
  <si>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</si>
  <si>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</si>
  <si>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</si>
  <si>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</si>
  <si>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</si>
  <si>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</si>
  <si>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</si>
  <si>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</si>
  <si>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</si>
  <si>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</si>
  <si>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</si>
  <si>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</si>
  <si>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</si>
  <si>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</si>
  <si>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</si>
  <si>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</si>
  <si>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</si>
  <si>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</si>
  <si>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</si>
  <si>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</si>
  <si>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</si>
  <si>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</si>
  <si>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</si>
  <si>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</si>
  <si>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</si>
  <si>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</si>
  <si>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</si>
  <si>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</si>
  <si>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</si>
  <si>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</si>
  <si>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</si>
  <si>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</si>
  <si>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</si>
  <si>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</si>
  <si>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</si>
  <si>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</si>
  <si>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</si>
  <si>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</si>
  <si>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</si>
  <si>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</si>
  <si>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</si>
  <si>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</si>
  <si>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</si>
  <si>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</si>
  <si>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</si>
  <si>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</si>
  <si>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</si>
  <si>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</si>
  <si>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</si>
  <si>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</si>
  <si>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</si>
  <si>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</si>
  <si>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</si>
  <si>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</si>
  <si>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</si>
  <si>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</si>
  <si>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</si>
  <si>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</si>
  <si>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</si>
  <si>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</si>
  <si>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</si>
  <si>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</si>
  <si>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</si>
  <si>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</si>
  <si>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</si>
  <si>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</si>
  <si>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</si>
  <si>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</si>
  <si>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</si>
  <si>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</si>
  <si>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</si>
  <si>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</si>
  <si>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</si>
  <si>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</si>
  <si>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</si>
  <si>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</si>
  <si>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</si>
  <si>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</si>
  <si>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</si>
  <si>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</si>
  <si>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</si>
  <si>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</si>
  <si>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</si>
  <si>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</si>
  <si>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</si>
  <si>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</si>
  <si>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</si>
  <si>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</si>
  <si>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</si>
  <si>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</si>
  <si>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</si>
  <si>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</si>
  <si>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</si>
  <si>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</si>
  <si>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</si>
  <si>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</si>
  <si>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</si>
  <si>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</si>
  <si>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</si>
  <si>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</si>
  <si>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</si>
  <si>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</si>
  <si>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</si>
  <si>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</si>
  <si>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</si>
  <si>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</si>
  <si>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</si>
  <si>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</si>
  <si>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</si>
  <si>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</si>
  <si>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</si>
  <si>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</si>
  <si>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</si>
  <si>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</si>
  <si>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</si>
  <si>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</si>
  <si>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</si>
  <si>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</si>
  <si>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</si>
  <si>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</si>
  <si>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</si>
  <si>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</si>
  <si>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</si>
  <si>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</si>
  <si>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</si>
  <si>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</si>
  <si>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</si>
  <si>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</si>
  <si>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</si>
  <si>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</si>
  <si>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</si>
  <si>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</si>
  <si>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</si>
  <si>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</si>
  <si>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</si>
  <si>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</si>
  <si>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</si>
  <si>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</si>
  <si>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</si>
  <si>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</si>
  <si>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</si>
  <si>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</si>
  <si>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</si>
  <si>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</si>
  <si>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</si>
  <si>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</si>
  <si>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</si>
  <si>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</si>
  <si>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</si>
  <si>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</si>
  <si>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</si>
  <si>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</si>
  <si>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</si>
  <si>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</si>
  <si>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</si>
  <si>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</si>
  <si>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</si>
  <si>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</si>
  <si>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</si>
  <si>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</si>
  <si>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</si>
  <si>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</si>
  <si>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</si>
  <si>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</si>
  <si>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</si>
  <si>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</si>
  <si>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</si>
  <si>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</si>
  <si>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</si>
  <si>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</si>
  <si>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</si>
  <si>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</si>
  <si>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</si>
  <si>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</si>
  <si>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</si>
  <si>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</si>
  <si>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</si>
  <si>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</si>
  <si>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</si>
  <si>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</si>
  <si>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</si>
  <si>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</si>
  <si>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</si>
  <si>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</si>
  <si>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</si>
  <si>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</si>
  <si>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</si>
  <si>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</si>
  <si>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</si>
  <si>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</si>
  <si>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</si>
  <si>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</si>
  <si>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</si>
  <si>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</si>
  <si>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</si>
  <si>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</si>
  <si>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</si>
  <si>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</si>
  <si>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</si>
  <si>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</si>
  <si>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</si>
  <si>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</si>
  <si>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</si>
  <si>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</si>
  <si>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</si>
  <si>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</si>
  <si>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</si>
  <si>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</si>
  <si>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</si>
  <si>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</si>
  <si>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</si>
  <si>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</si>
  <si>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</si>
  <si>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</si>
  <si>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</si>
  <si>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</si>
  <si>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</si>
  <si>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</si>
  <si>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</si>
  <si>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</si>
  <si>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</si>
  <si>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</si>
  <si>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</si>
  <si>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</si>
  <si>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</si>
  <si>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</si>
  <si>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</si>
  <si>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</si>
  <si>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</si>
  <si>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</si>
  <si>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</si>
  <si>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</si>
  <si>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</si>
  <si>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</si>
  <si>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</si>
  <si>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</si>
  <si>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</si>
  <si>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</si>
  <si>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</si>
  <si>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</si>
  <si>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</si>
  <si>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</si>
  <si>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</si>
  <si>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</si>
  <si>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</si>
  <si>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</si>
  <si>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</si>
  <si>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</si>
  <si>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</si>
  <si>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</si>
  <si>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</si>
  <si>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</si>
  <si>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</si>
  <si>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</si>
  <si>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</si>
  <si>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</si>
  <si>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</si>
  <si>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</si>
  <si>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</si>
  <si>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</si>
  <si>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</si>
  <si>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</si>
  <si>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</si>
  <si>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</si>
  <si>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</si>
  <si>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</si>
  <si>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</si>
  <si>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</si>
  <si>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</si>
  <si>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</si>
  <si>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</si>
  <si>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</si>
  <si>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</si>
  <si>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</si>
  <si>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</si>
  <si>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</si>
  <si>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</si>
  <si>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</si>
  <si>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</si>
  <si>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</si>
  <si>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</si>
  <si>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</si>
  <si>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</si>
  <si>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</si>
  <si>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</si>
  <si>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</si>
  <si>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</si>
  <si>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</si>
  <si>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</si>
  <si>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</si>
  <si>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</si>
  <si>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</si>
  <si>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</si>
  <si>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</si>
  <si>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</si>
  <si>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</si>
  <si>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</si>
  <si>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</si>
  <si>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</si>
  <si>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</si>
  <si>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</si>
  <si>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</si>
  <si>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</si>
  <si>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</si>
  <si>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</si>
  <si>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</si>
  <si>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</si>
  <si>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</si>
  <si>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</si>
  <si>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</si>
  <si>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</si>
  <si>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</si>
  <si>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</si>
  <si>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</si>
  <si>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</si>
  <si>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</si>
  <si>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</si>
  <si>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</si>
  <si>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</si>
  <si>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</si>
  <si>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</si>
  <si>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</si>
  <si>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</si>
  <si>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</si>
  <si>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</si>
  <si>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</si>
  <si>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</si>
  <si>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</si>
  <si>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</si>
  <si>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</si>
  <si>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</si>
  <si>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</si>
  <si>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</si>
  <si>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</si>
  <si>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</si>
  <si>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</si>
  <si>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</si>
  <si>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</si>
  <si>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</si>
  <si>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</si>
  <si>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</si>
  <si>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</si>
  <si>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</si>
  <si>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</si>
  <si>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</si>
  <si>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</si>
  <si>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</si>
  <si>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</si>
  <si>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</si>
  <si>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</si>
  <si>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</si>
  <si>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</si>
  <si>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</si>
  <si>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</si>
  <si>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</si>
  <si>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</si>
  <si>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</si>
  <si>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</si>
  <si>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</si>
  <si>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</si>
  <si>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</si>
  <si>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</si>
  <si>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</si>
  <si>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</si>
  <si>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</si>
  <si>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</si>
  <si>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</si>
  <si>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</si>
  <si>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</si>
  <si>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</si>
  <si>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</si>
  <si>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</si>
  <si>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</si>
  <si>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</si>
  <si>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</si>
  <si>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</si>
  <si>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</si>
  <si>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</si>
  <si>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</si>
  <si>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</si>
  <si>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</si>
  <si>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</si>
  <si>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</si>
  <si>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</si>
  <si>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</si>
  <si>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</si>
  <si>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</si>
  <si>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</si>
  <si>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</si>
  <si>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</si>
  <si>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</si>
  <si>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</si>
  <si>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</si>
  <si>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</si>
  <si>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</si>
  <si>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</si>
  <si>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</si>
  <si>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</si>
  <si>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</si>
  <si>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</si>
  <si>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</si>
  <si>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</si>
  <si>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</si>
  <si>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</si>
  <si>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</si>
  <si>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</si>
  <si>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</si>
  <si>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</si>
  <si>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</si>
  <si>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</si>
  <si>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</si>
  <si>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</si>
  <si>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</si>
  <si>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</si>
  <si>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</si>
  <si>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</si>
  <si>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</si>
  <si>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</si>
  <si>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</si>
  <si>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</si>
  <si>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</si>
  <si>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</si>
  <si>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</si>
  <si>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</si>
  <si>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</si>
  <si>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</si>
  <si>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</si>
  <si>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</si>
  <si>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</si>
  <si>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</si>
  <si>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</si>
  <si>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</si>
  <si>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</si>
  <si>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</si>
  <si>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</si>
  <si>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</si>
  <si>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</si>
  <si>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</si>
  <si>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</si>
  <si>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</si>
  <si>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</si>
  <si>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</si>
  <si>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</si>
  <si>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</si>
  <si>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</si>
  <si>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</si>
  <si>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</si>
  <si>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</si>
  <si>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</si>
  <si>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</si>
  <si>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</si>
  <si>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</si>
  <si>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</si>
  <si>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</si>
  <si>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</si>
  <si>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</si>
  <si>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</si>
  <si>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</si>
  <si>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</si>
  <si>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</si>
  <si>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</si>
  <si>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</si>
  <si>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</si>
  <si>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</si>
  <si>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</si>
  <si>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</si>
  <si>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</si>
  <si>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</si>
  <si>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</si>
  <si>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</si>
  <si>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</si>
  <si>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</si>
  <si>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</si>
  <si>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</si>
  <si>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</si>
  <si>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</si>
  <si>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</si>
  <si>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</si>
  <si>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</si>
  <si>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</si>
  <si>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</si>
  <si>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</si>
  <si>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</si>
  <si>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</si>
  <si>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</si>
  <si>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</si>
  <si>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</si>
  <si>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</si>
  <si>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</si>
  <si>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</si>
  <si>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</si>
  <si>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</si>
  <si>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</si>
  <si>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</si>
  <si>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</si>
  <si>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</si>
  <si>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</si>
  <si>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</si>
  <si>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</si>
  <si>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</si>
  <si>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</si>
  <si>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</si>
  <si>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</si>
  <si>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</si>
  <si>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</si>
  <si>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</si>
  <si>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</si>
  <si>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</si>
  <si>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</si>
  <si>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</si>
  <si>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</si>
  <si>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</si>
  <si>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</si>
  <si>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</si>
  <si>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</si>
  <si>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</si>
  <si>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</si>
  <si>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</si>
  <si>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</si>
  <si>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</si>
  <si>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</si>
  <si>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</si>
  <si>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</si>
  <si>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</si>
  <si>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</si>
  <si>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</si>
  <si>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</si>
  <si>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</si>
  <si>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</si>
  <si>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</si>
  <si>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</si>
  <si>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</si>
  <si>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</si>
  <si>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</si>
  <si>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</si>
  <si>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</si>
  <si>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</si>
  <si>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</si>
  <si>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</si>
  <si>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</si>
  <si>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</si>
  <si>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</si>
  <si>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</si>
  <si>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</si>
  <si>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</si>
  <si>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</si>
  <si>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</si>
  <si>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</si>
  <si>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</si>
  <si>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</si>
  <si>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</si>
  <si>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</si>
  <si>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</si>
  <si>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</si>
  <si>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</si>
  <si>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</si>
  <si>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</si>
  <si>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</si>
  <si>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</si>
  <si>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</si>
  <si>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</si>
  <si>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</si>
  <si>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</si>
  <si>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</si>
  <si>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</si>
  <si>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</si>
  <si>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</si>
  <si>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</si>
  <si>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</si>
  <si>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</si>
  <si>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</si>
  <si>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</si>
  <si>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</si>
  <si>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</si>
  <si>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</si>
  <si>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</si>
  <si>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</si>
  <si>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</si>
  <si>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</si>
  <si>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</si>
  <si>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</si>
  <si>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</si>
  <si>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</si>
  <si>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</si>
  <si>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</si>
  <si>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</si>
  <si>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</si>
  <si>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</si>
  <si>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</si>
  <si>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</si>
  <si>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</si>
  <si>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</si>
  <si>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</si>
  <si>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</si>
  <si>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</si>
  <si>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</si>
  <si>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</si>
  <si>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</si>
  <si>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</si>
  <si>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</si>
  <si>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</si>
  <si>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</si>
  <si>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</si>
  <si>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</si>
  <si>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</si>
  <si>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</si>
  <si>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</si>
  <si>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</si>
  <si>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</si>
  <si>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</si>
  <si>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</si>
  <si>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</si>
  <si>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</si>
  <si>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</si>
  <si>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</si>
  <si>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</si>
  <si>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</si>
  <si>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</si>
  <si>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</si>
  <si>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</si>
  <si>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</si>
  <si>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</si>
  <si>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</si>
  <si>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</si>
  <si>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</si>
  <si>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</si>
  <si>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</si>
  <si>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</si>
  <si>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</si>
  <si>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</si>
  <si>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</si>
  <si>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</si>
  <si>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</si>
  <si>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</si>
  <si>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</si>
  <si>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</si>
  <si>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</si>
  <si>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</si>
  <si>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</si>
  <si>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</si>
  <si>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</si>
  <si>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</si>
  <si>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</si>
  <si>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</si>
  <si>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</si>
  <si>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</si>
  <si>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</si>
  <si>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</si>
  <si>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</si>
  <si>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</si>
  <si>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</si>
  <si>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</si>
  <si>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</si>
  <si>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</si>
  <si>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</si>
  <si>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</si>
  <si>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</si>
  <si>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</si>
  <si>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</si>
  <si>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</si>
  <si>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</si>
  <si>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</si>
  <si>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</si>
  <si>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</si>
  <si>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</si>
  <si>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</si>
  <si>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</si>
  <si>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</si>
  <si>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</si>
  <si>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</si>
  <si>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</si>
  <si>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</si>
  <si>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</si>
  <si>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</si>
  <si>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</si>
  <si>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</si>
  <si>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</si>
  <si>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</si>
  <si>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</si>
  <si>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</si>
  <si>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</si>
  <si>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</si>
  <si>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</si>
  <si>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</si>
  <si>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</si>
  <si>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</si>
  <si>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</si>
  <si>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</si>
  <si>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</si>
  <si>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</si>
  <si>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</si>
  <si>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</si>
  <si>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</si>
  <si>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</si>
  <si>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</si>
  <si>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</si>
  <si>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</si>
  <si>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</si>
  <si>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</si>
  <si>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</si>
  <si>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</si>
  <si>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</si>
  <si>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</si>
  <si>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</si>
  <si>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</si>
  <si>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</si>
  <si>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</si>
  <si>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</si>
  <si>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</si>
  <si>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</si>
  <si>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</si>
  <si>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</si>
  <si>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</si>
  <si>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</si>
  <si>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</si>
  <si>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</si>
  <si>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</si>
  <si>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</si>
  <si>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</si>
  <si>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</si>
  <si>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</si>
  <si>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</si>
  <si>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</si>
  <si>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</si>
  <si>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</si>
  <si>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</si>
  <si>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</si>
  <si>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</si>
  <si>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</si>
  <si>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</si>
  <si>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</si>
  <si>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</si>
  <si>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</si>
  <si>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</si>
  <si>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</si>
  <si>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</si>
  <si>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</si>
  <si>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</si>
  <si>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</si>
  <si>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</si>
  <si>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</si>
  <si>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</si>
  <si>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</si>
  <si>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</si>
  <si>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</si>
  <si>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</si>
  <si>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</si>
  <si>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</si>
  <si>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</si>
  <si>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</si>
  <si>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</si>
  <si>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</si>
  <si>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</si>
  <si>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</si>
  <si>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</si>
  <si>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</si>
  <si>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</si>
  <si>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</si>
  <si>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</si>
  <si>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</si>
  <si>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</si>
  <si>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</si>
  <si>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</si>
  <si>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</si>
  <si>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</si>
  <si>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</si>
  <si>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</si>
  <si>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</si>
  <si>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</si>
  <si>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</si>
  <si>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</si>
  <si>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</si>
  <si>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</si>
  <si>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</si>
  <si>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</si>
  <si>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</si>
  <si>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</si>
  <si>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</si>
  <si>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</si>
  <si>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</si>
  <si>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</si>
  <si>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</si>
  <si>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</si>
  <si>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</si>
  <si>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</si>
  <si>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</si>
  <si>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</si>
  <si>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</si>
  <si>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</si>
  <si>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</si>
  <si>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</si>
  <si>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</si>
  <si>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</si>
  <si>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</si>
  <si>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</si>
  <si>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</si>
  <si>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</si>
  <si>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</si>
  <si>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</si>
  <si>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</si>
  <si>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</si>
  <si>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</si>
  <si>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</si>
  <si>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</si>
  <si>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</si>
  <si>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</si>
  <si>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</si>
  <si>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</si>
  <si>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</si>
  <si>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</si>
  <si>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</si>
  <si>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</si>
  <si>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</si>
  <si>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</si>
  <si>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</si>
  <si>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</si>
  <si>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</si>
  <si>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</si>
  <si>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</si>
  <si>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</si>
  <si>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</si>
  <si>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</si>
  <si>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</si>
  <si>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</si>
  <si>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</si>
  <si>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</si>
  <si>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</si>
  <si>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</si>
  <si>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</si>
  <si>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</si>
  <si>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</si>
  <si>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</si>
  <si>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</si>
  <si>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</si>
  <si>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</si>
  <si>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</si>
  <si>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</si>
  <si>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</si>
  <si>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</si>
  <si>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</si>
  <si>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</si>
  <si>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</si>
  <si>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</si>
  <si>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</si>
  <si>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</si>
  <si>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</si>
  <si>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</si>
  <si>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</si>
  <si>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</si>
  <si>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</si>
  <si>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</si>
  <si>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</si>
  <si>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</si>
  <si>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</si>
  <si>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</si>
  <si>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</si>
  <si>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</si>
  <si>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</si>
  <si>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</si>
  <si>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</si>
  <si>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</si>
  <si>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</si>
  <si>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</si>
  <si>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</si>
  <si>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</si>
  <si>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</si>
  <si>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</si>
  <si>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</si>
  <si>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</si>
  <si>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</si>
  <si>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</si>
  <si>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</si>
  <si>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</si>
  <si>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</si>
  <si>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</si>
  <si>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</si>
  <si>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</si>
  <si>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</si>
  <si>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</si>
  <si>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</si>
  <si>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</si>
  <si>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</si>
  <si>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</si>
  <si>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</si>
  <si>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</si>
  <si>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</si>
  <si>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</si>
  <si>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</si>
  <si>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</si>
  <si>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</si>
  <si>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</si>
  <si>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</si>
  <si>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</si>
  <si>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</si>
  <si>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</si>
  <si>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</si>
  <si>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</si>
  <si>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</si>
  <si>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</si>
  <si>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</si>
  <si>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</si>
  <si>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</si>
  <si>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</si>
  <si>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</si>
  <si>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</si>
  <si>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</si>
  <si>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</si>
  <si>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</si>
  <si>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</si>
  <si>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</si>
  <si>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</si>
  <si>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</si>
  <si>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</si>
  <si>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</si>
  <si>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</si>
  <si>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</si>
  <si>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</si>
  <si>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</si>
  <si>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</si>
  <si>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</si>
  <si>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</si>
  <si>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</si>
  <si>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</si>
  <si>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</si>
  <si>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</si>
  <si>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</si>
  <si>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</si>
  <si>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</si>
  <si>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</si>
  <si>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</si>
  <si>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</si>
  <si>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</si>
  <si>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</si>
  <si>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</si>
  <si>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</si>
  <si>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</si>
  <si>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</si>
  <si>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</si>
  <si>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</si>
  <si>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</si>
  <si>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</si>
  <si>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</si>
  <si>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</si>
  <si>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</si>
  <si>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</si>
  <si>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</si>
  <si>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</si>
  <si>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</si>
  <si>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</si>
  <si>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</si>
  <si>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</si>
  <si>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</si>
  <si>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</si>
  <si>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</si>
  <si>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</si>
  <si>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</si>
  <si>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</si>
  <si>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</si>
  <si>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</si>
  <si>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</si>
  <si>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</si>
  <si>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</si>
  <si>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</si>
  <si>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</si>
  <si>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</si>
  <si>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</si>
  <si>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</si>
  <si>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</si>
  <si>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</si>
  <si>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</si>
  <si>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</si>
  <si>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</si>
  <si>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</si>
  <si>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</si>
  <si>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</si>
  <si>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</si>
  <si>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</si>
  <si>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</si>
  <si>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</si>
  <si>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</si>
  <si>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</si>
  <si>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</si>
  <si>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</si>
  <si>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</si>
  <si>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</si>
  <si>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</si>
  <si>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</si>
  <si>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</si>
  <si>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</si>
  <si>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</si>
  <si>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</si>
  <si>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</si>
  <si>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</si>
  <si>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</si>
  <si>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</si>
  <si>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</si>
  <si>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</si>
  <si>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</si>
  <si>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</si>
  <si>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</si>
  <si>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</si>
  <si>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</si>
  <si>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</si>
  <si>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</si>
  <si>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</si>
  <si>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</si>
  <si>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</si>
  <si>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</si>
  <si>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</si>
  <si>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</si>
  <si>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</si>
  <si>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</si>
  <si>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</si>
  <si>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</si>
  <si>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</si>
  <si>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</si>
  <si>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</si>
  <si>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</si>
  <si>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</si>
  <si>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</si>
  <si>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</si>
  <si>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</si>
  <si>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</si>
  <si>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</si>
  <si>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</si>
  <si>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</si>
  <si>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</si>
  <si>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</si>
  <si>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</si>
  <si>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</si>
  <si>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</si>
  <si>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</si>
  <si>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</si>
  <si>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</si>
  <si>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</si>
  <si>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</si>
  <si>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</si>
  <si>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</si>
  <si>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</si>
  <si>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</si>
  <si>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</si>
  <si>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</si>
  <si>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</si>
  <si>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</si>
  <si>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</si>
  <si>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</si>
  <si>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</si>
  <si>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</si>
  <si>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</si>
  <si>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</si>
  <si>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</si>
  <si>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</si>
  <si>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</si>
  <si>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</si>
  <si>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</si>
  <si>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</si>
  <si>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</si>
  <si>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</si>
  <si>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</si>
  <si>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</si>
  <si>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</si>
  <si>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</si>
  <si>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</si>
  <si>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</si>
  <si>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</si>
  <si>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</si>
  <si>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</si>
  <si>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</si>
  <si>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</si>
  <si>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</si>
  <si>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</si>
  <si>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</si>
  <si>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</si>
  <si>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</si>
  <si>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</si>
  <si>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</si>
  <si>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</si>
  <si>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</si>
  <si>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</si>
  <si>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</si>
  <si>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</si>
  <si>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</si>
  <si>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</si>
  <si>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</si>
  <si>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</si>
  <si>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</si>
  <si>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</si>
  <si>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</si>
  <si>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</si>
  <si>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</si>
  <si>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</si>
  <si>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</si>
  <si>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</si>
  <si>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</si>
  <si>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</si>
  <si>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</si>
  <si>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</si>
  <si>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</si>
  <si>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</si>
  <si>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</si>
  <si>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</si>
  <si>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</si>
  <si>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</si>
  <si>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</si>
  <si>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</si>
  <si>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</si>
  <si>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</si>
  <si>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</si>
  <si>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</si>
  <si>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</si>
  <si>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</si>
  <si>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</si>
  <si>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</si>
  <si>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</si>
  <si>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</si>
  <si>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</si>
  <si>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</si>
  <si>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</si>
  <si>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</si>
  <si>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</si>
  <si>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</si>
  <si>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</si>
  <si>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</si>
  <si>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</si>
  <si>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</si>
  <si>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</si>
  <si>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</si>
  <si>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</si>
  <si>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</si>
  <si>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</si>
  <si>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</si>
  <si>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</si>
  <si>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</si>
  <si>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</si>
  <si>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</si>
  <si>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</si>
  <si>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</si>
  <si>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</si>
  <si>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</si>
  <si>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</si>
  <si>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</si>
  <si>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</si>
  <si>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</si>
  <si>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</si>
  <si>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</si>
  <si>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</si>
  <si>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</si>
  <si>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</si>
  <si>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</si>
  <si>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</si>
  <si>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</si>
  <si>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</si>
  <si>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</si>
  <si>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</si>
  <si>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</si>
  <si>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</si>
  <si>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</si>
  <si>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</si>
  <si>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</si>
  <si>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</si>
  <si>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</si>
  <si>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</si>
  <si>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</si>
  <si>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</si>
  <si>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</si>
  <si>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</si>
  <si>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</si>
  <si>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</si>
  <si>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</si>
  <si>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</si>
  <si>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</si>
  <si>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</si>
  <si>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</si>
  <si>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</si>
  <si>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</si>
  <si>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</si>
  <si>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</si>
  <si>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</si>
  <si>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</si>
  <si>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</si>
  <si>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</si>
  <si>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</si>
  <si>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</si>
  <si>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</si>
  <si>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</si>
  <si>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</si>
  <si>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</si>
  <si>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</si>
  <si>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</si>
  <si>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</si>
  <si>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</si>
  <si>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</si>
  <si>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</si>
  <si>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</si>
  <si>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</si>
  <si>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</si>
  <si>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</si>
  <si>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</si>
  <si>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</si>
  <si>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</si>
  <si>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</si>
  <si>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</si>
  <si>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</si>
  <si>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</si>
  <si>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</si>
  <si>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</si>
  <si>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</si>
  <si>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</si>
  <si>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</si>
  <si>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</si>
  <si>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</si>
  <si>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</si>
  <si>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</si>
  <si>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</si>
  <si>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</si>
  <si>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</si>
  <si>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</si>
  <si>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</si>
  <si>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</si>
  <si>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</si>
  <si>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</si>
  <si>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</si>
  <si>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</si>
  <si>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</si>
  <si>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</si>
  <si>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</si>
  <si>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</si>
  <si>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</si>
  <si>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</si>
  <si>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</si>
  <si>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</si>
  <si>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</si>
  <si>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</si>
  <si>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</si>
  <si>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</si>
  <si>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</si>
  <si>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</si>
  <si>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</si>
  <si>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</si>
  <si>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</si>
  <si>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</si>
  <si>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</si>
  <si>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</si>
  <si>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</si>
  <si>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</si>
  <si>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</si>
  <si>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</si>
  <si>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</si>
  <si>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</si>
  <si>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</si>
  <si>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</si>
  <si>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</si>
  <si>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</si>
  <si>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</si>
  <si>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</si>
  <si>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</si>
  <si>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</si>
  <si>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</si>
  <si>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</si>
  <si>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</si>
  <si>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</si>
  <si>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</si>
  <si>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</si>
  <si>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</si>
  <si>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</si>
  <si>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</si>
  <si>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</si>
  <si>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</si>
  <si>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</si>
  <si>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</si>
  <si>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</si>
  <si>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</si>
  <si>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</si>
  <si>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</si>
  <si>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</si>
  <si>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</si>
  <si>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</si>
  <si>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</si>
  <si>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</si>
  <si>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</si>
  <si>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</si>
  <si>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</si>
  <si>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</si>
  <si>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</si>
  <si>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</si>
  <si>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</si>
  <si>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</si>
  <si>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</si>
  <si>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</si>
  <si>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</si>
  <si>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</si>
  <si>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</si>
  <si>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</si>
  <si>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</si>
  <si>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</si>
  <si>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</si>
  <si>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</si>
  <si>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</si>
  <si>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</si>
  <si>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</si>
  <si>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</si>
  <si>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</si>
  <si>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</si>
  <si>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</si>
  <si>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</si>
  <si>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</si>
  <si>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</si>
  <si>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</si>
  <si>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</si>
  <si>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</si>
  <si>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</si>
  <si>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</si>
  <si>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</si>
  <si>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</si>
  <si>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</si>
  <si>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</si>
  <si>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</si>
  <si>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</si>
  <si>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</si>
  <si>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</si>
  <si>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</si>
  <si>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</si>
  <si>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</si>
  <si>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</si>
  <si>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</si>
  <si>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</si>
  <si>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</si>
  <si>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</si>
  <si>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</si>
  <si>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</si>
  <si>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</si>
  <si>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</si>
  <si>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</si>
  <si>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</si>
  <si>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</si>
  <si>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</si>
  <si>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</si>
  <si>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</si>
  <si>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</si>
  <si>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</si>
  <si>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</si>
  <si>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</si>
  <si>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</si>
  <si>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</si>
  <si>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</si>
  <si>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</si>
  <si>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</si>
  <si>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</si>
  <si>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</si>
  <si>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</si>
  <si>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</si>
  <si>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</si>
  <si>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</si>
  <si>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</si>
  <si>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</si>
  <si>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</si>
  <si>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</si>
  <si>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</si>
  <si>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</si>
  <si>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</si>
  <si>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</si>
  <si>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</si>
  <si>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</si>
  <si>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</si>
  <si>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</si>
  <si>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</si>
  <si>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</si>
  <si>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</si>
  <si>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</si>
  <si>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</si>
  <si>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</si>
  <si>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</si>
  <si>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</si>
  <si>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</si>
  <si>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</si>
  <si>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</si>
  <si>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</si>
  <si>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</si>
  <si>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</si>
  <si>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</si>
  <si>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</si>
  <si>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</si>
  <si>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</si>
  <si>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</si>
  <si>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</si>
  <si>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</si>
  <si>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</si>
  <si>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</si>
  <si>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</si>
  <si>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</si>
  <si>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</si>
  <si>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</si>
  <si>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</si>
  <si>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</si>
  <si>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</si>
  <si>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</si>
  <si>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</si>
  <si>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</si>
  <si>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</si>
  <si>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</si>
  <si>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</si>
  <si>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</si>
  <si>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</si>
  <si>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</si>
  <si>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</si>
  <si>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</si>
  <si>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</si>
  <si>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</si>
  <si>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</si>
  <si>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</si>
  <si>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</si>
  <si>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</si>
  <si>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</si>
  <si>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</si>
  <si>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</si>
  <si>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</si>
  <si>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</si>
  <si>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</si>
  <si>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</si>
  <si>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</si>
  <si>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</si>
  <si>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</si>
  <si>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</si>
  <si>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</si>
  <si>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</si>
  <si>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</si>
  <si>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</si>
  <si>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</si>
  <si>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</si>
  <si>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</si>
  <si>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</si>
  <si>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</si>
  <si>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</si>
  <si>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</si>
  <si>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</si>
  <si>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</si>
  <si>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</si>
  <si>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</si>
  <si>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</si>
  <si>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</si>
  <si>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</si>
  <si>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</si>
  <si>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</si>
  <si>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</si>
  <si>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</si>
  <si>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</si>
  <si>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</si>
  <si>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</si>
  <si>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</si>
  <si>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</si>
  <si>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</si>
  <si>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</si>
  <si>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</si>
  <si>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</si>
  <si>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</si>
  <si>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</si>
  <si>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</si>
  <si>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</si>
  <si>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</si>
  <si>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</si>
  <si>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</si>
  <si>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</si>
  <si>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</si>
  <si>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</si>
  <si>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</si>
  <si>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</si>
  <si>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</si>
  <si>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</si>
  <si>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</si>
  <si>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</si>
  <si>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</si>
  <si>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</si>
  <si>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</si>
  <si>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</si>
  <si>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</si>
  <si>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</si>
  <si>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</si>
  <si>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</si>
  <si>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</si>
  <si>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</si>
  <si>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</si>
  <si>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</si>
  <si>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</si>
  <si>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</si>
  <si>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</si>
  <si>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</si>
  <si>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</si>
  <si>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</si>
  <si>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</si>
  <si>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</si>
  <si>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</si>
  <si>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</si>
  <si>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</si>
  <si>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</si>
  <si>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</si>
  <si>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</si>
  <si>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</si>
  <si>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</si>
  <si>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</si>
  <si>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</si>
  <si>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</si>
  <si>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</si>
  <si>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</si>
  <si>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</si>
  <si>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</si>
  <si>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</si>
  <si>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</si>
  <si>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</si>
  <si>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</si>
  <si>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</si>
  <si>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</si>
  <si>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</si>
  <si>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</si>
  <si>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</si>
  <si>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</si>
  <si>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</si>
  <si>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</si>
  <si>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</si>
  <si>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</si>
  <si>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</si>
  <si>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</si>
  <si>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</si>
  <si>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</si>
  <si>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</si>
  <si>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</si>
  <si>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</si>
  <si>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</si>
  <si>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</si>
  <si>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</si>
  <si>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</si>
  <si>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</si>
  <si>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</si>
  <si>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</si>
  <si>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</si>
  <si>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</si>
  <si>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</si>
  <si>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</si>
  <si>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</si>
  <si>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</si>
  <si>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</si>
  <si>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</si>
  <si>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</si>
  <si>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</si>
  <si>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</si>
  <si>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</si>
  <si>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</si>
  <si>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</si>
  <si>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</si>
  <si>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</si>
  <si>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</si>
  <si>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</si>
  <si>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</si>
  <si>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</si>
  <si>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</si>
  <si>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</si>
  <si>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</si>
  <si>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</si>
  <si>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</si>
  <si>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</si>
  <si>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</si>
  <si>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</si>
  <si>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</si>
  <si>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</si>
  <si>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</si>
  <si>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</si>
  <si>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</si>
  <si>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</si>
  <si>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</si>
  <si>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</si>
  <si>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</si>
  <si>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</si>
  <si>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</si>
  <si>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</si>
  <si>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</si>
  <si>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</si>
  <si>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</si>
  <si>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</si>
  <si>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</si>
  <si>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</si>
  <si>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</si>
  <si>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</si>
  <si>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</si>
  <si>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</si>
  <si>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</si>
  <si>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</si>
  <si>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</si>
  <si>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</si>
  <si>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</si>
  <si>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</si>
  <si>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</si>
  <si>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</si>
  <si>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</si>
  <si>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</si>
  <si>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</si>
  <si>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</si>
  <si>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</si>
  <si>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</si>
  <si>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</si>
  <si>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</si>
  <si>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</si>
  <si>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</si>
  <si>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</si>
  <si>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</si>
  <si>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</si>
  <si>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</si>
  <si>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</si>
  <si>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</si>
  <si>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</si>
  <si>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</si>
  <si>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</si>
  <si>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</si>
  <si>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</si>
  <si>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</si>
  <si>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</si>
  <si>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</si>
  <si>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</si>
  <si>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</si>
  <si>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</si>
  <si>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</si>
  <si>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</si>
  <si>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</si>
  <si>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</si>
  <si>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</si>
  <si>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</si>
  <si>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</si>
  <si>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</si>
  <si>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</si>
  <si>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</si>
  <si>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</si>
  <si>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</si>
  <si>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</si>
  <si>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</si>
  <si>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</si>
  <si>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</si>
  <si>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</si>
  <si>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</si>
  <si>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</si>
  <si>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</si>
  <si>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</si>
  <si>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</si>
  <si>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</si>
  <si>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</si>
  <si>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</si>
  <si>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</si>
  <si>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</si>
  <si>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</si>
  <si>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</si>
  <si>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</si>
  <si>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</si>
  <si>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</si>
  <si>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</si>
  <si>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</si>
  <si>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</si>
  <si>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</si>
  <si>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</si>
  <si>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</si>
  <si>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</si>
  <si>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</si>
  <si>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</si>
  <si>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</si>
  <si>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</si>
  <si>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</si>
  <si>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</si>
  <si>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</si>
  <si>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</si>
  <si>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</si>
  <si>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</si>
  <si>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</si>
  <si>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</si>
  <si>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</si>
  <si>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</si>
  <si>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</si>
  <si>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</si>
  <si>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</si>
  <si>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</si>
  <si>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</si>
  <si>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</si>
  <si>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</si>
  <si>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</si>
  <si>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</si>
  <si>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</si>
  <si>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</si>
  <si>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</si>
  <si>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</si>
  <si>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</si>
  <si>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</si>
  <si>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</si>
  <si>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</si>
  <si>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</si>
  <si>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</si>
  <si>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</si>
  <si>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</si>
  <si>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</si>
  <si>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</si>
  <si>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</si>
  <si>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</si>
  <si>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</si>
  <si>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</si>
  <si>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</si>
  <si>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</si>
  <si>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</si>
  <si>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</si>
  <si>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</si>
  <si>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</si>
  <si>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</si>
  <si>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</si>
  <si>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</si>
  <si>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</si>
  <si>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</si>
  <si>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</si>
  <si>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</si>
  <si>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</si>
  <si>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</si>
  <si>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</si>
  <si>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</si>
  <si>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</si>
  <si>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</si>
  <si>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</si>
  <si>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</si>
  <si>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</si>
  <si>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</si>
  <si>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</si>
  <si>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</si>
  <si>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</si>
  <si>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</si>
  <si>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</si>
  <si>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</si>
  <si>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</si>
  <si>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</si>
  <si>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</si>
  <si>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</si>
  <si>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</si>
  <si>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</si>
  <si>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</si>
  <si>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</si>
  <si>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</si>
  <si>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</si>
  <si>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</si>
  <si>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</si>
  <si>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</si>
  <si>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</si>
  <si>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</si>
  <si>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</si>
  <si>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</si>
  <si>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</si>
  <si>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</si>
  <si>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</si>
  <si>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</si>
  <si>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</si>
  <si>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</si>
  <si>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</si>
  <si>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</si>
  <si>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</si>
  <si>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</si>
  <si>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</si>
  <si>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</si>
  <si>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</si>
  <si>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</si>
  <si>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</si>
  <si>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</si>
  <si>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</si>
  <si>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</si>
  <si>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</si>
  <si>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</si>
  <si>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</si>
  <si>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</si>
  <si>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</si>
  <si>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</si>
  <si>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</si>
  <si>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</si>
  <si>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</si>
  <si>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</si>
  <si>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</si>
  <si>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</si>
  <si>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</si>
  <si>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</si>
  <si>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</si>
  <si>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</si>
  <si>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</si>
  <si>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</si>
  <si>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</si>
  <si>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</si>
  <si>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</si>
  <si>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</si>
  <si>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</si>
  <si>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</si>
  <si>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</si>
  <si>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</si>
  <si>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</si>
  <si>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</si>
  <si>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</si>
  <si>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</si>
  <si>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</si>
  <si>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</si>
  <si>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</si>
  <si>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</si>
  <si>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</si>
  <si>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</si>
  <si>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</si>
  <si>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</si>
  <si>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</si>
  <si>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</si>
  <si>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</si>
  <si>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</si>
  <si>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</si>
  <si>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</si>
  <si>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</si>
  <si>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</si>
  <si>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</si>
  <si>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</si>
  <si>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</si>
  <si>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</si>
  <si>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</si>
  <si>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</si>
  <si>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</si>
  <si>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</si>
  <si>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</si>
  <si>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</si>
  <si>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</si>
  <si>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</si>
  <si>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</si>
  <si>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</si>
  <si>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</si>
  <si>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</si>
  <si>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</si>
  <si>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</si>
  <si>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</si>
  <si>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</si>
  <si>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</si>
  <si>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</si>
  <si>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</si>
  <si>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</si>
  <si>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</si>
  <si>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</si>
  <si>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</si>
  <si>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</si>
  <si>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</si>
  <si>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</si>
  <si>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</si>
  <si>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</si>
  <si>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</si>
  <si>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</si>
  <si>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</si>
  <si>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</si>
  <si>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</si>
  <si>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</si>
  <si>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</si>
  <si>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</si>
  <si>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</si>
  <si>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</si>
  <si>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</si>
  <si>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</si>
  <si>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</si>
  <si>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</si>
  <si>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</si>
  <si>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</si>
  <si>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</si>
  <si>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</si>
  <si>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</si>
  <si>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</si>
  <si>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</si>
  <si>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</si>
  <si>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</si>
  <si>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</si>
  <si>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</si>
  <si>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</si>
  <si>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</si>
  <si>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</si>
  <si>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</si>
  <si>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</si>
  <si>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</si>
  <si>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</si>
  <si>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</si>
  <si>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</si>
  <si>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</si>
  <si>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</si>
  <si>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</si>
  <si>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</si>
  <si>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</si>
  <si>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</si>
  <si>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</si>
  <si>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</si>
  <si>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</si>
  <si>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</si>
  <si>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</si>
  <si>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</si>
  <si>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</si>
  <si>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</si>
  <si>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</si>
  <si>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</si>
  <si>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</si>
  <si>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</si>
  <si>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</si>
  <si>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</si>
  <si>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</si>
  <si>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</si>
  <si>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</si>
  <si>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</si>
  <si>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</si>
  <si>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</si>
  <si>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</si>
  <si>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</si>
  <si>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</si>
  <si>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</si>
  <si>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</si>
  <si>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</si>
  <si>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</si>
  <si>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</si>
  <si>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</si>
  <si>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</si>
  <si>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</si>
  <si>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</si>
  <si>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</si>
  <si>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</si>
  <si>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</si>
  <si>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</si>
  <si>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</si>
  <si>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</si>
  <si>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</si>
  <si>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</si>
  <si>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</si>
  <si>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</si>
  <si>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</si>
  <si>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</si>
  <si>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</si>
  <si>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</si>
  <si>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</si>
  <si>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</si>
  <si>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</si>
  <si>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</si>
  <si>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</si>
  <si>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</si>
  <si>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</si>
  <si>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</si>
  <si>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</si>
  <si>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</si>
  <si>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</si>
  <si>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</si>
  <si>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</si>
  <si>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</si>
  <si>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</si>
  <si>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</si>
  <si>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</si>
  <si>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</si>
  <si>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</si>
  <si>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</si>
  <si>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</si>
  <si>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</si>
  <si>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</si>
  <si>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</si>
  <si>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</si>
  <si>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</si>
  <si>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</si>
  <si>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</si>
  <si>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</si>
  <si>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</si>
  <si>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</si>
  <si>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</si>
  <si>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</si>
  <si>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</si>
  <si>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</si>
  <si>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</si>
  <si>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</si>
  <si>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</si>
  <si>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</si>
  <si>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</si>
  <si>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</si>
  <si>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</si>
  <si>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</si>
  <si>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</si>
  <si>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</si>
  <si>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</si>
  <si>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</si>
  <si>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</si>
  <si>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</si>
  <si>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</si>
  <si>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</si>
  <si>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</si>
  <si>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</si>
  <si>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</si>
  <si>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</si>
  <si>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</si>
  <si>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</si>
  <si>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</si>
  <si>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</si>
  <si>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</si>
  <si>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</si>
  <si>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</si>
  <si>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</si>
  <si>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</si>
  <si>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</si>
  <si>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</si>
  <si>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</si>
  <si>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</si>
  <si>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</si>
  <si>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</si>
  <si>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</si>
  <si>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</si>
  <si>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</si>
  <si>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</si>
  <si>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</si>
  <si>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</si>
  <si>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</si>
  <si>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</si>
  <si>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</si>
  <si>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</si>
  <si>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</si>
  <si>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</si>
  <si>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</si>
  <si>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</si>
  <si>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</si>
  <si>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</si>
  <si>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</si>
  <si>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</si>
  <si>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</si>
  <si>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</si>
  <si>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</si>
  <si>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</si>
  <si>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</si>
  <si>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</si>
  <si>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</si>
  <si>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</si>
  <si>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</si>
  <si>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</si>
  <si>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</si>
  <si>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</si>
  <si>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</si>
  <si>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</si>
  <si>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</si>
  <si>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</si>
  <si>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</si>
  <si>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</si>
  <si>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</si>
  <si>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</si>
  <si>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</si>
  <si>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</si>
  <si>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</si>
  <si>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</si>
  <si>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</si>
  <si>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</si>
  <si>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</si>
  <si>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</si>
  <si>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</si>
  <si>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</si>
  <si>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</si>
  <si>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</si>
  <si>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</si>
  <si>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</si>
  <si>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</si>
  <si>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</si>
  <si>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</si>
  <si>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</si>
  <si>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</si>
  <si>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</si>
  <si>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</si>
  <si>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</si>
  <si>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</si>
  <si>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</si>
  <si>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</si>
  <si>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</si>
  <si>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</si>
  <si>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</si>
  <si>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</si>
  <si>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</si>
  <si>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</si>
  <si>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</si>
  <si>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</si>
  <si>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</si>
  <si>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</si>
  <si>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</si>
  <si>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</si>
  <si>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</si>
  <si>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</si>
  <si>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</si>
  <si>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</si>
  <si>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</si>
  <si>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</si>
  <si>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</si>
  <si>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</si>
  <si>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</si>
  <si>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</si>
  <si>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</si>
  <si>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</si>
  <si>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</si>
  <si>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</si>
  <si>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</si>
  <si>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</si>
  <si>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</si>
  <si>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</si>
  <si>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</si>
  <si>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</si>
  <si>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</si>
  <si>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</si>
  <si>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</si>
  <si>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</si>
  <si>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</si>
  <si>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</si>
  <si>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</si>
  <si>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</si>
  <si>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</si>
  <si>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</si>
  <si>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</si>
  <si>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</si>
  <si>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</si>
  <si>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</si>
  <si>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</si>
  <si>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</si>
  <si>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</si>
  <si>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</si>
  <si>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</si>
  <si>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</si>
  <si>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</si>
  <si>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</si>
  <si>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</si>
  <si>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</si>
  <si>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</si>
  <si>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</si>
  <si>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</si>
  <si>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</si>
  <si>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</si>
  <si>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</si>
  <si>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</si>
  <si>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</si>
  <si>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</si>
  <si>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</si>
  <si>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</si>
  <si>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</si>
  <si>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</si>
  <si>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</si>
  <si>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</si>
  <si>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</si>
  <si>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</si>
  <si>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</si>
  <si>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</si>
  <si>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</si>
  <si>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</si>
  <si>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</si>
  <si>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</si>
  <si>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</si>
  <si>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</si>
  <si>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</si>
  <si>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</si>
  <si>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</si>
  <si>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</si>
  <si>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</si>
  <si>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</si>
  <si>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</si>
  <si>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</si>
  <si>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</si>
  <si>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</si>
  <si>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</si>
  <si>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</si>
  <si>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</si>
  <si>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</si>
  <si>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</si>
  <si>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</si>
  <si>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</si>
  <si>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</si>
  <si>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</si>
  <si>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</si>
  <si>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</si>
  <si>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</si>
  <si>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</si>
  <si>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</si>
  <si>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</si>
  <si>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</si>
  <si>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</si>
  <si>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</si>
  <si>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</si>
  <si>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</si>
  <si>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</si>
  <si>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</si>
  <si>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</si>
  <si>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</si>
  <si>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</si>
  <si>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</si>
  <si>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</si>
  <si>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</si>
  <si>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</si>
  <si>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</si>
  <si>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</si>
  <si>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</si>
  <si>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</si>
  <si>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</si>
  <si>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</si>
  <si>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</si>
  <si>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</si>
  <si>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</si>
  <si>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</si>
  <si>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</si>
  <si>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</si>
  <si>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</si>
  <si>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</si>
  <si>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</si>
  <si>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</si>
  <si>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</si>
  <si>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</si>
  <si>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</si>
  <si>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</si>
  <si>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</si>
  <si>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</si>
  <si>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</si>
  <si>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</si>
  <si>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</si>
  <si>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</si>
  <si>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</si>
  <si>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</si>
  <si>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</si>
  <si>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</si>
  <si>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</si>
  <si>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</si>
  <si>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</si>
  <si>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</si>
  <si>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</si>
  <si>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</si>
  <si>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</si>
  <si>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</si>
  <si>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</si>
  <si>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</si>
  <si>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</si>
  <si>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</si>
  <si>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</si>
  <si>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</si>
  <si>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</si>
  <si>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</si>
  <si>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</si>
  <si>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</si>
  <si>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</si>
  <si>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</si>
  <si>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</si>
  <si>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</si>
  <si>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</si>
  <si>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</si>
  <si>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</si>
  <si>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</si>
  <si>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</si>
  <si>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</si>
  <si>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</si>
  <si>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</si>
  <si>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</si>
  <si>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</si>
  <si>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</si>
  <si>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</si>
  <si>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</si>
  <si>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</si>
  <si>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</si>
  <si>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</si>
  <si>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</si>
  <si>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</si>
  <si>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</si>
  <si>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</si>
  <si>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</si>
  <si>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</si>
  <si>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</si>
  <si>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</si>
  <si>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</si>
  <si>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</si>
  <si>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</si>
  <si>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</si>
  <si>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</si>
  <si>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</si>
  <si>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</si>
  <si>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</si>
  <si>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</si>
  <si>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</si>
  <si>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</si>
  <si>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</si>
  <si>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</si>
  <si>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</si>
  <si>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</si>
  <si>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</si>
  <si>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</si>
  <si>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</si>
  <si>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</si>
  <si>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</si>
  <si>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</si>
  <si>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</si>
  <si>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</si>
  <si>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</si>
  <si>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</si>
  <si>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</si>
  <si>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</si>
  <si>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</si>
  <si>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</si>
  <si>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</si>
  <si>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</si>
  <si>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</si>
  <si>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</si>
  <si>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</si>
  <si>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</si>
  <si>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</si>
  <si>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</si>
  <si>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</si>
  <si>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</si>
  <si>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</si>
  <si>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</si>
  <si>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</si>
  <si>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</si>
  <si>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</si>
  <si>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</si>
  <si>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</si>
  <si>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</si>
  <si>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</si>
  <si>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</si>
  <si>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</si>
  <si>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</si>
  <si>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</si>
  <si>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</si>
  <si>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</si>
  <si>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</si>
  <si>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</si>
  <si>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</si>
  <si>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</si>
  <si>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</si>
  <si>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</si>
  <si>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</si>
  <si>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</si>
  <si>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</si>
  <si>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</si>
  <si>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</si>
  <si>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</si>
  <si>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</si>
  <si>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</si>
  <si>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</si>
  <si>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</si>
  <si>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</si>
  <si>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</si>
  <si>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</si>
  <si>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</si>
  <si>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</si>
  <si>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</si>
  <si>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</si>
  <si>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</si>
  <si>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</si>
  <si>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</si>
  <si>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</si>
  <si>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</si>
  <si>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</si>
  <si>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</si>
  <si>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</si>
  <si>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</si>
  <si>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</si>
  <si>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</si>
  <si>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</si>
  <si>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</si>
  <si>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</si>
  <si>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</si>
  <si>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</si>
  <si>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</si>
  <si>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</si>
  <si>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</si>
  <si>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</si>
  <si>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</si>
  <si>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</si>
  <si>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</si>
  <si>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</si>
  <si>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</si>
  <si>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</si>
  <si>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</si>
  <si>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</si>
  <si>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</si>
  <si>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</si>
  <si>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</si>
  <si>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</si>
  <si>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</si>
  <si>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</si>
  <si>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</si>
  <si>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</si>
  <si>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</si>
  <si>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</si>
  <si>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</si>
  <si>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</si>
  <si>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</si>
  <si>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</si>
  <si>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</si>
  <si>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</si>
  <si>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</si>
  <si>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</si>
  <si>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</si>
  <si>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</si>
  <si>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</si>
  <si>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</si>
  <si>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</si>
  <si>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</si>
  <si>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</si>
  <si>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</si>
  <si>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</si>
  <si>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</si>
  <si>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</si>
  <si>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</si>
  <si>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</si>
  <si>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</si>
  <si>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</si>
  <si>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</si>
  <si>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</si>
  <si>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</si>
  <si>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</si>
  <si>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</si>
  <si>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</si>
  <si>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</si>
  <si>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</si>
  <si>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</si>
  <si>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</si>
  <si>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</si>
  <si>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</si>
  <si>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</si>
  <si>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</si>
  <si>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</si>
  <si>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</si>
  <si>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</si>
  <si>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</si>
  <si>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</si>
  <si>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</si>
  <si>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</si>
  <si>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</si>
  <si>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</si>
  <si>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</si>
  <si>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</si>
  <si>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</si>
  <si>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</si>
  <si>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</si>
  <si>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</si>
  <si>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</si>
  <si>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</si>
  <si>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</si>
  <si>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</si>
  <si>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</si>
  <si>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</si>
  <si>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</si>
  <si>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</si>
  <si>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</si>
  <si>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</si>
  <si>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</si>
  <si>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</si>
  <si>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</si>
  <si>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</si>
  <si>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</si>
  <si>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</si>
  <si>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</si>
  <si>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</si>
  <si>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</si>
  <si>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</si>
  <si>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</si>
  <si>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</si>
  <si>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</si>
  <si>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</si>
  <si>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</si>
  <si>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</si>
  <si>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</si>
  <si>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</si>
  <si>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</si>
  <si>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</si>
  <si>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</si>
  <si>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</si>
  <si>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</si>
  <si>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</si>
  <si>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</si>
  <si>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</si>
  <si>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</si>
  <si>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</si>
  <si>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</si>
  <si>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</si>
  <si>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</si>
  <si>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</si>
  <si>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</si>
  <si>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</si>
  <si>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</si>
  <si>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</si>
  <si>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</si>
  <si>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</si>
  <si>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</si>
  <si>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</si>
  <si>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</si>
  <si>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</si>
  <si>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</si>
  <si>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</si>
  <si>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</si>
  <si>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</si>
  <si>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</si>
  <si>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</si>
  <si>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</si>
  <si>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</si>
  <si>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</si>
  <si>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</si>
  <si>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</si>
  <si>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</si>
  <si>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</si>
  <si>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</si>
  <si>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</si>
  <si>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</si>
  <si>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</si>
  <si>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</si>
  <si>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</si>
  <si>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</si>
  <si>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</si>
  <si>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</si>
  <si>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</si>
  <si>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</si>
  <si>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</si>
  <si>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</si>
  <si>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</si>
  <si>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</si>
  <si>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</si>
  <si>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</si>
  <si>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</si>
  <si>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</si>
  <si>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</si>
  <si>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</si>
  <si>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</si>
  <si>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</si>
  <si>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</si>
  <si>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</si>
  <si>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</si>
  <si>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</si>
  <si>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</si>
  <si>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</si>
  <si>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</si>
  <si>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</si>
  <si>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</si>
  <si>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</si>
  <si>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</si>
  <si>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</si>
  <si>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</si>
  <si>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</si>
  <si>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</si>
  <si>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</si>
  <si>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</si>
  <si>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</si>
  <si>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</si>
  <si>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</si>
  <si>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</si>
  <si>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</si>
  <si>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</si>
  <si>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</si>
  <si>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</si>
  <si>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</si>
  <si>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</si>
  <si>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</si>
  <si>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</si>
  <si>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</si>
  <si>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</si>
  <si>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</si>
  <si>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</si>
  <si>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</si>
  <si>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</si>
  <si>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</si>
  <si>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</si>
  <si>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</si>
  <si>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</si>
  <si>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</si>
  <si>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</si>
  <si>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</si>
  <si>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</si>
  <si>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</si>
  <si>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</si>
  <si>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</si>
  <si>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</si>
  <si>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</si>
  <si>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</si>
  <si>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</si>
  <si>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</si>
  <si>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</si>
  <si>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</si>
  <si>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</si>
  <si>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</si>
  <si>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</si>
  <si>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</si>
  <si>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</si>
  <si>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</si>
  <si>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</si>
  <si>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</si>
  <si>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</si>
  <si>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</si>
  <si>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</si>
  <si>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</si>
  <si>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</si>
  <si>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</si>
  <si>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</si>
  <si>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</si>
  <si>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</si>
  <si>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</si>
  <si>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</si>
  <si>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</si>
  <si>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</si>
  <si>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</si>
  <si>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</si>
  <si>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</si>
  <si>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</si>
  <si>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</si>
  <si>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</si>
  <si>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</si>
  <si>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</si>
  <si>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</si>
  <si>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</si>
  <si>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</si>
  <si>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</si>
  <si>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</si>
  <si>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</si>
  <si>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</si>
  <si>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</si>
  <si>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</si>
  <si>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</si>
  <si>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</si>
  <si>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</si>
  <si>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</si>
  <si>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</si>
  <si>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</si>
  <si>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</si>
  <si>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</si>
  <si>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</si>
  <si>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</si>
  <si>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</si>
  <si>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</si>
  <si>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</si>
  <si>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</si>
  <si>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</si>
  <si>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</si>
  <si>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</si>
  <si>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</si>
  <si>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</si>
  <si>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</si>
  <si>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</si>
  <si>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</si>
  <si>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</si>
  <si>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</si>
  <si>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</si>
  <si>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</si>
  <si>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</si>
  <si>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</si>
  <si>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</si>
  <si>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</si>
  <si>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</si>
  <si>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</si>
  <si>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</si>
  <si>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</si>
  <si>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</si>
  <si>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</si>
  <si>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</si>
  <si>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</si>
  <si>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</si>
  <si>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</si>
  <si>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</si>
  <si>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</si>
  <si>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</si>
  <si>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</si>
  <si>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</si>
  <si>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</si>
  <si>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</si>
  <si>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</si>
  <si>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</si>
  <si>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</si>
  <si>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</si>
  <si>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</si>
  <si>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</si>
  <si>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</si>
  <si>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</si>
  <si>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</si>
  <si>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</si>
  <si>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</si>
  <si>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</si>
  <si>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</si>
  <si>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</si>
  <si>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</si>
  <si>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</si>
  <si>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</si>
  <si>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</si>
  <si>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</si>
  <si>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</si>
  <si>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</si>
  <si>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</si>
  <si>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</si>
  <si>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</si>
  <si>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</si>
  <si>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</si>
  <si>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</si>
  <si>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</si>
  <si>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</si>
  <si>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</si>
  <si>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</si>
  <si>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</si>
  <si>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</si>
  <si>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</si>
  <si>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</si>
  <si>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</si>
  <si>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</si>
  <si>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</si>
  <si>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</si>
  <si>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</si>
  <si>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</si>
  <si>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</si>
  <si>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</si>
  <si>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</si>
  <si>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</si>
  <si>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</si>
  <si>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</si>
  <si>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</si>
  <si>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</si>
  <si>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</si>
  <si>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</si>
  <si>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</si>
  <si>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</si>
  <si>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</si>
  <si>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</si>
  <si>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</si>
  <si>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</si>
  <si>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</si>
  <si>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</si>
  <si>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</si>
  <si>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</si>
  <si>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</si>
  <si>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</si>
  <si>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</si>
  <si>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</si>
  <si>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</si>
  <si>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</si>
  <si>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</si>
  <si>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</si>
  <si>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</si>
  <si>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</si>
  <si>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</si>
  <si>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</si>
  <si>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</si>
  <si>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</si>
  <si>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</si>
  <si>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</si>
  <si>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</si>
  <si>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</si>
  <si>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</si>
  <si>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</si>
  <si>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</si>
  <si>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</si>
  <si>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</si>
  <si>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</si>
  <si>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</si>
  <si>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</si>
  <si>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</si>
  <si>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</si>
  <si>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</si>
  <si>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</si>
  <si>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</si>
  <si>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</si>
  <si>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</si>
  <si>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</si>
  <si>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</si>
  <si>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</si>
  <si>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</si>
  <si>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</si>
  <si>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</si>
  <si>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</si>
  <si>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</si>
  <si>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</si>
  <si>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</si>
  <si>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</si>
  <si>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</si>
  <si>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</si>
  <si>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</si>
  <si>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</si>
  <si>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</si>
  <si>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</si>
  <si>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</si>
  <si>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</si>
  <si>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</si>
  <si>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</si>
  <si>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</si>
  <si>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</si>
  <si>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</si>
  <si>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</si>
  <si>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</si>
  <si>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</si>
  <si>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</si>
  <si>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</si>
  <si>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</si>
  <si>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</si>
  <si>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</si>
  <si>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</si>
  <si>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</si>
  <si>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</si>
  <si>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</si>
  <si>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</si>
  <si>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</si>
  <si>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</si>
  <si>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</si>
  <si>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</si>
  <si>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</si>
  <si>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</si>
  <si>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</si>
  <si>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</si>
  <si>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</si>
  <si>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</si>
  <si>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</si>
  <si>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</si>
  <si>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</si>
  <si>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</si>
  <si>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</si>
  <si>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</si>
  <si>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</si>
  <si>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</si>
  <si>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</si>
  <si>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</si>
  <si>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</si>
  <si>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</si>
  <si>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</si>
  <si>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</si>
  <si>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</si>
  <si>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</si>
  <si>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</si>
  <si>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</si>
  <si>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</si>
  <si>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</si>
  <si>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</si>
  <si>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</si>
  <si>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</si>
  <si>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</si>
  <si>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</si>
  <si>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</si>
  <si>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</si>
  <si>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</si>
  <si>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</si>
  <si>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</si>
  <si>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</si>
  <si>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</si>
  <si>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</si>
  <si>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</si>
  <si>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</si>
  <si>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</si>
  <si>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</si>
  <si>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</si>
  <si>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</si>
  <si>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</si>
  <si>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</si>
  <si>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</si>
  <si>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</si>
  <si>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</si>
  <si>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</si>
  <si>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</si>
  <si>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</si>
  <si>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</si>
  <si>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</si>
  <si>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</si>
  <si>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</si>
  <si>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</si>
  <si>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</si>
  <si>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</si>
  <si>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</si>
  <si>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</si>
  <si>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</si>
  <si>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</si>
  <si>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</si>
  <si>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</si>
  <si>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</si>
  <si>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</si>
  <si>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</si>
  <si>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</si>
  <si>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</si>
  <si>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</si>
  <si>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</si>
  <si>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</si>
  <si>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</si>
  <si>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</si>
  <si>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</si>
  <si>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</si>
  <si>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</si>
  <si>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</si>
  <si>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</si>
  <si>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</si>
  <si>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</si>
  <si>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</si>
  <si>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</si>
  <si>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</si>
  <si>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</si>
  <si>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</si>
  <si>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</si>
  <si>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</si>
  <si>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</si>
  <si>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</si>
  <si>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</si>
  <si>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</si>
  <si>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</si>
  <si>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</si>
  <si>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</si>
  <si>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</si>
  <si>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</si>
  <si>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</si>
  <si>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</si>
  <si>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</si>
  <si>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</si>
  <si>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</si>
  <si>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</si>
  <si>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</si>
  <si>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</si>
  <si>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</si>
  <si>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</si>
  <si>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</si>
  <si>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</si>
  <si>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</si>
  <si>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</si>
  <si>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</si>
  <si>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</si>
  <si>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</si>
  <si>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</si>
  <si>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</si>
  <si>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</si>
  <si>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</si>
  <si>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</si>
  <si>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</si>
  <si>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</si>
  <si>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</si>
  <si>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</si>
  <si>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</si>
  <si>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</si>
  <si>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</si>
  <si>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</si>
  <si>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</si>
  <si>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</si>
  <si>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</si>
  <si>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</si>
  <si>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</si>
  <si>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</si>
  <si>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</si>
  <si>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</si>
  <si>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</si>
  <si>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</si>
  <si>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</si>
  <si>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</si>
  <si>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</si>
  <si>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</si>
  <si>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</si>
  <si>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</si>
  <si>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</si>
  <si>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</si>
  <si>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</si>
  <si>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</si>
  <si>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</si>
  <si>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</si>
  <si>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</si>
  <si>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</si>
  <si>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</si>
  <si>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</si>
  <si>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</si>
  <si>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</si>
  <si>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</si>
  <si>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</si>
  <si>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</si>
  <si>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</si>
  <si>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</si>
  <si>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</si>
  <si>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</si>
  <si>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</si>
  <si>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</si>
  <si>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</si>
  <si>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</si>
  <si>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</si>
  <si>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</si>
  <si>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</si>
  <si>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</si>
  <si>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</si>
  <si>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</si>
  <si>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</si>
  <si>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</si>
  <si>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</si>
  <si>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</si>
  <si>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</si>
  <si>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</si>
  <si>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</si>
  <si>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</si>
  <si>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</si>
  <si>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</si>
  <si>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</si>
  <si>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</si>
  <si>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</si>
  <si>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</si>
  <si>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</si>
  <si>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</si>
  <si>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</si>
  <si>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</si>
  <si>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</si>
  <si>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</si>
  <si>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</si>
  <si>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</si>
  <si>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</si>
  <si>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</si>
  <si>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</si>
  <si>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</si>
  <si>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</si>
  <si>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</si>
  <si>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</si>
  <si>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</si>
  <si>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</si>
  <si>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</si>
  <si>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</si>
  <si>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</si>
  <si>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</si>
  <si>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</si>
  <si>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</si>
  <si>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</si>
  <si>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</si>
  <si>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</si>
  <si>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</si>
  <si>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</si>
  <si>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</si>
  <si>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</si>
  <si>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</si>
  <si>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</si>
  <si>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</si>
  <si>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</si>
  <si>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</si>
  <si>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</si>
  <si>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</si>
  <si>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</si>
  <si>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</si>
  <si>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</si>
  <si>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</si>
  <si>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</si>
  <si>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</si>
  <si>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</si>
  <si>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</si>
  <si>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</si>
  <si>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</si>
  <si>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</si>
  <si>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</si>
  <si>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</si>
  <si>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</si>
  <si>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</si>
  <si>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</si>
  <si>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</si>
  <si>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</si>
  <si>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</si>
  <si>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</si>
  <si>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</si>
  <si>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</si>
  <si>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</si>
  <si>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</si>
  <si>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</si>
  <si>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</si>
  <si>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</si>
  <si>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</si>
  <si>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</si>
  <si>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</si>
  <si>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</si>
  <si>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</si>
  <si>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</si>
  <si>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</si>
  <si>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</si>
  <si>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</si>
  <si>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</si>
  <si>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</si>
  <si>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</si>
  <si>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</si>
  <si>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</si>
  <si>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</si>
  <si>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</si>
  <si>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</si>
  <si>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</si>
  <si>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</si>
  <si>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</si>
  <si>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</si>
  <si>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</si>
  <si>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</si>
  <si>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</si>
  <si>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</si>
  <si>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</si>
  <si>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</si>
  <si>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</si>
  <si>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</si>
  <si>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</si>
  <si>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</si>
  <si>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</si>
  <si>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</si>
  <si>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</si>
  <si>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</si>
  <si>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</si>
  <si>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</si>
  <si>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</si>
  <si>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</si>
  <si>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</si>
  <si>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</si>
  <si>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</si>
  <si>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</si>
  <si>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</si>
  <si>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</si>
  <si>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</si>
  <si>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</si>
  <si>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</si>
  <si>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</si>
  <si>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</si>
  <si>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</si>
  <si>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</si>
  <si>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</si>
  <si>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</si>
  <si>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</si>
  <si>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</si>
  <si>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</si>
  <si>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</si>
  <si>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</si>
  <si>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</si>
  <si>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</si>
  <si>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</si>
  <si>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</si>
  <si>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</si>
  <si>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</si>
  <si>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</si>
  <si>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</si>
  <si>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</si>
  <si>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</si>
  <si>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</si>
  <si>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</si>
  <si>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</si>
  <si>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</si>
  <si>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</si>
  <si>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</si>
  <si>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</si>
  <si>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</si>
  <si>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</si>
  <si>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</si>
  <si>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</si>
  <si>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</si>
  <si>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</si>
  <si>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</si>
  <si>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</si>
  <si>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</si>
  <si>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</si>
  <si>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</si>
  <si>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</si>
  <si>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</si>
  <si>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</si>
  <si>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</si>
  <si>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</si>
  <si>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</si>
  <si>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</si>
  <si>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</si>
  <si>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</si>
  <si>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</si>
  <si>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</si>
  <si>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</si>
  <si>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</si>
  <si>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</si>
  <si>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</si>
  <si>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</si>
  <si>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</si>
  <si>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</si>
  <si>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</si>
  <si>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</si>
  <si>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</si>
  <si>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</si>
  <si>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</si>
  <si>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</si>
  <si>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</si>
  <si>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</si>
  <si>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</si>
  <si>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</si>
  <si>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</si>
  <si>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</si>
  <si>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</si>
  <si>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</si>
  <si>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</si>
  <si>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</si>
  <si>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</si>
  <si>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</si>
  <si>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</si>
  <si>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</si>
  <si>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</si>
  <si>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</si>
  <si>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</si>
  <si>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</si>
  <si>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</si>
  <si>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</si>
  <si>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</si>
  <si>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</si>
  <si>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</si>
  <si>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</si>
  <si>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</si>
  <si>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</si>
  <si>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</si>
  <si>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</si>
  <si>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</si>
  <si>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</si>
  <si>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</si>
  <si>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</si>
  <si>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</si>
  <si>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</si>
  <si>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</si>
  <si>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</si>
  <si>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</si>
  <si>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</si>
  <si>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</si>
  <si>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</si>
  <si>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</si>
  <si>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</si>
  <si>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</si>
  <si>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</si>
  <si>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</si>
  <si>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</si>
  <si>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</si>
  <si>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</si>
  <si>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</si>
  <si>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</si>
  <si>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</si>
  <si>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</si>
  <si>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</si>
  <si>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</si>
  <si>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</si>
  <si>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</si>
  <si>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</si>
  <si>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</si>
  <si>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</si>
  <si>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</si>
  <si>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</si>
  <si>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</si>
  <si>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</si>
  <si>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</si>
  <si>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</si>
  <si>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</si>
  <si>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</si>
  <si>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</si>
  <si>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</si>
  <si>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</si>
  <si>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</si>
  <si>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</si>
  <si>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</si>
  <si>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</si>
  <si>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</si>
  <si>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</si>
  <si>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</si>
  <si>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</si>
  <si>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</si>
  <si>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</si>
  <si>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</si>
  <si>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</si>
  <si>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</si>
  <si>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</si>
  <si>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</si>
  <si>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</si>
  <si>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</si>
  <si>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</si>
  <si>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</si>
  <si>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</si>
  <si>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</si>
  <si>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</si>
  <si>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</si>
  <si>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</si>
  <si>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</si>
  <si>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</si>
  <si>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</si>
  <si>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</si>
  <si>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</si>
  <si>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</si>
  <si>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</si>
  <si>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</si>
  <si>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</si>
  <si>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</si>
  <si>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</si>
  <si>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</si>
  <si>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</si>
  <si>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</si>
  <si>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</si>
  <si>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</si>
  <si>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</si>
  <si>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</si>
  <si>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</si>
  <si>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</si>
  <si>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</si>
  <si>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</si>
  <si>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</si>
  <si>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</si>
  <si>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</si>
  <si>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</si>
  <si>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</si>
  <si>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</si>
  <si>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</si>
  <si>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</si>
  <si>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</si>
  <si>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</si>
  <si>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</si>
  <si>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</si>
  <si>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</si>
  <si>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</si>
  <si>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</si>
  <si>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</si>
  <si>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</si>
  <si>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</si>
  <si>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</si>
  <si>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</si>
  <si>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</si>
  <si>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</si>
  <si>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</si>
  <si>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</si>
  <si>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</si>
  <si>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</si>
  <si>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</si>
  <si>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</si>
  <si>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</si>
  <si>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</si>
  <si>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</si>
  <si>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</si>
  <si>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</si>
  <si>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</si>
  <si>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</si>
  <si>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</si>
  <si>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</si>
  <si>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</si>
  <si>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</si>
  <si>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</si>
  <si>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</si>
  <si>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</si>
  <si>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</si>
  <si>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</si>
  <si>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</si>
  <si>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</si>
  <si>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</si>
  <si>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</si>
  <si>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</si>
  <si>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</si>
  <si>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</si>
  <si>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</si>
  <si>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</si>
  <si>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</si>
  <si>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</si>
  <si>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</si>
  <si>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</si>
  <si>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</si>
  <si>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</si>
  <si>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</si>
  <si>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</si>
  <si>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</si>
  <si>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</si>
  <si>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</si>
  <si>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</si>
  <si>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</si>
  <si>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</si>
  <si>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</si>
  <si>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</si>
  <si>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</si>
  <si>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</si>
  <si>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</si>
  <si>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</si>
  <si>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</si>
  <si>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</si>
  <si>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</si>
  <si>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</si>
  <si>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</si>
  <si>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</si>
  <si>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</si>
  <si>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</si>
  <si>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</si>
  <si>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</si>
  <si>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</si>
  <si>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</si>
  <si>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</si>
  <si>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</si>
  <si>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</si>
  <si>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</si>
  <si>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</si>
  <si>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</si>
  <si>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</si>
  <si>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</si>
  <si>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</si>
  <si>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</si>
  <si>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</si>
  <si>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</si>
  <si>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</si>
  <si>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</si>
  <si>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</si>
  <si>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</si>
  <si>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</si>
  <si>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</si>
  <si>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</si>
  <si>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</si>
  <si>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</si>
  <si>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</si>
  <si>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</si>
  <si>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</si>
  <si>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</si>
  <si>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</si>
  <si>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</si>
  <si>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</si>
  <si>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</si>
  <si>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</si>
  <si>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</si>
  <si>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</si>
  <si>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</si>
  <si>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</si>
  <si>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</si>
  <si>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</si>
  <si>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</si>
  <si>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</si>
  <si>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</si>
  <si>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</si>
  <si>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</si>
  <si>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</si>
  <si>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</si>
  <si>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</si>
  <si>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</si>
  <si>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</si>
  <si>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</si>
  <si>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</si>
  <si>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</si>
  <si>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</si>
  <si>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</si>
  <si>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</si>
  <si>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</si>
  <si>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</si>
  <si>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</si>
  <si>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</si>
  <si>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</si>
  <si>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</si>
  <si>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</si>
  <si>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</si>
  <si>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</si>
  <si>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</si>
  <si>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</si>
  <si>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</si>
  <si>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</si>
  <si>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</si>
  <si>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</si>
  <si>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</si>
  <si>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</si>
  <si>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</si>
  <si>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</si>
  <si>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</si>
  <si>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</si>
  <si>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</si>
  <si>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</si>
  <si>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</si>
  <si>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</si>
  <si>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</si>
  <si>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</si>
  <si>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</si>
  <si>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</si>
  <si>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</si>
  <si>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</si>
  <si>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</si>
  <si>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</si>
  <si>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</si>
  <si>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</si>
  <si>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</si>
  <si>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</si>
  <si>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</si>
  <si>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</si>
  <si>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</si>
  <si>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</si>
  <si>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</si>
  <si>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</si>
  <si>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</si>
  <si>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</si>
  <si>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</si>
  <si>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</si>
  <si>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</si>
  <si>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</si>
  <si>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</si>
  <si>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</si>
  <si>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</si>
  <si>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</si>
  <si>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</si>
  <si>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</si>
  <si>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</si>
  <si>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</si>
  <si>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</si>
  <si>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</si>
  <si>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</si>
  <si>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</si>
  <si>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</si>
  <si>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</si>
  <si>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</si>
  <si>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</si>
  <si>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</si>
  <si>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</si>
  <si>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</si>
  <si>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</si>
  <si>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</si>
  <si>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</si>
  <si>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</si>
  <si>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</si>
  <si>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</si>
  <si>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</si>
  <si>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</si>
  <si>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</si>
  <si>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</si>
  <si>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</si>
  <si>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</si>
  <si>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</si>
  <si>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</si>
  <si>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</si>
  <si>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</si>
  <si>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</si>
  <si>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</si>
  <si>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</si>
  <si>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</si>
  <si>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</si>
  <si>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</si>
  <si>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</si>
  <si>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</si>
  <si>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</si>
  <si>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</si>
  <si>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</si>
  <si>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</si>
  <si>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</si>
  <si>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</si>
  <si>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</si>
  <si>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</si>
  <si>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</si>
  <si>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</si>
  <si>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</si>
  <si>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</si>
  <si>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</si>
  <si>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</si>
  <si>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</si>
  <si>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</si>
  <si>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</si>
  <si>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</si>
  <si>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</si>
  <si>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</si>
  <si>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</si>
  <si>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</si>
  <si>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</si>
  <si>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</si>
  <si>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</si>
  <si>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</si>
  <si>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</si>
  <si>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</si>
  <si>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</si>
  <si>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</si>
  <si>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</si>
  <si>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</si>
  <si>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</si>
  <si>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</si>
  <si>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</si>
  <si>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</si>
  <si>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</si>
  <si>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</si>
  <si>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</si>
  <si>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</si>
  <si>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</si>
  <si>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</si>
  <si>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</si>
  <si>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</si>
  <si>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</si>
  <si>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</si>
  <si>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</si>
  <si>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</si>
  <si>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</si>
  <si>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</si>
  <si>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</si>
  <si>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</si>
  <si>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</si>
  <si>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</si>
  <si>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</si>
  <si>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</si>
  <si>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</si>
  <si>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</si>
  <si>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</si>
  <si>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</si>
  <si>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</si>
  <si>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</si>
  <si>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</si>
  <si>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</si>
  <si>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</si>
  <si>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</si>
  <si>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</si>
  <si>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</si>
  <si>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</si>
  <si>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</si>
  <si>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</si>
  <si>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</si>
  <si>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</si>
  <si>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</si>
  <si>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</si>
  <si>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</si>
  <si>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</si>
  <si>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</si>
  <si>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</si>
  <si>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</si>
  <si>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</si>
  <si>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</si>
  <si>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</si>
  <si>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</si>
  <si>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</si>
  <si>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</si>
  <si>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</si>
  <si>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</si>
  <si>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</si>
  <si>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</si>
  <si>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</si>
  <si>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</si>
  <si>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</si>
  <si>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</si>
  <si>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</si>
  <si>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</si>
  <si>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</si>
  <si>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</si>
  <si>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</si>
  <si>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</si>
  <si>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</si>
  <si>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</si>
  <si>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</si>
  <si>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</si>
  <si>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</si>
  <si>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</si>
  <si>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</si>
  <si>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</si>
  <si>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</si>
  <si>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</si>
  <si>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</si>
  <si>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</si>
  <si>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</si>
  <si>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</si>
  <si>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</si>
  <si>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</si>
  <si>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</si>
  <si>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</si>
  <si>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</si>
  <si>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</si>
  <si>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</si>
  <si>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</si>
  <si>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</si>
  <si>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</si>
  <si>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</si>
  <si>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</si>
  <si>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</si>
  <si>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</si>
  <si>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</si>
  <si>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</si>
  <si>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</si>
  <si>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</si>
  <si>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</si>
  <si>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</si>
  <si>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</si>
  <si>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</si>
  <si>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</si>
  <si>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</si>
  <si>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</si>
  <si>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</si>
  <si>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</si>
  <si>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</si>
  <si>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</si>
  <si>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</si>
  <si>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</si>
  <si>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</si>
  <si>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</si>
  <si>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</si>
  <si>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</si>
  <si>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</si>
  <si>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</si>
  <si>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</si>
  <si>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</si>
  <si>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</si>
  <si>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</si>
  <si>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</si>
  <si>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</si>
  <si>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</si>
  <si>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</si>
  <si>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</si>
  <si>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</si>
  <si>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</si>
  <si>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</si>
  <si>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</si>
  <si>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</si>
  <si>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</si>
  <si>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</si>
  <si>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</si>
  <si>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</si>
  <si>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</si>
  <si>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</si>
  <si>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</si>
  <si>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</si>
  <si>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</si>
  <si>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</si>
  <si>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</si>
  <si>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</si>
  <si>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</si>
  <si>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</si>
  <si>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</si>
  <si>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</si>
  <si>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</si>
  <si>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</si>
  <si>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</si>
  <si>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</si>
  <si>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</si>
  <si>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</si>
  <si>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</si>
  <si>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</si>
  <si>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</si>
  <si>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</si>
  <si>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</si>
  <si>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</si>
  <si>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</si>
  <si>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</si>
  <si>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</si>
  <si>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</si>
  <si>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</si>
  <si>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</si>
  <si>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</si>
  <si>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</si>
  <si>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</si>
  <si>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</si>
  <si>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</si>
  <si>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</si>
  <si>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</si>
  <si>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</si>
  <si>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</si>
  <si>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</si>
  <si>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</si>
  <si>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</si>
  <si>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</si>
  <si>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</si>
  <si>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</si>
  <si>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</si>
  <si>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</si>
  <si>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</si>
  <si>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</si>
  <si>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</si>
  <si>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</si>
  <si>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</si>
  <si>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</si>
  <si>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</si>
  <si>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</si>
  <si>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</si>
  <si>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</si>
  <si>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</si>
  <si>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</si>
  <si>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</si>
  <si>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</si>
  <si>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</si>
  <si>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</si>
  <si>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</si>
  <si>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</si>
  <si>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</si>
  <si>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</si>
  <si>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</si>
  <si>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</si>
  <si>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</si>
  <si>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</si>
  <si>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</si>
  <si>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</si>
  <si>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</si>
  <si>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</si>
  <si>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</si>
  <si>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</si>
  <si>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</si>
  <si>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</si>
  <si>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</si>
  <si>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</si>
  <si>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</si>
  <si>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</si>
  <si>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</si>
  <si>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</si>
  <si>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</si>
  <si>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</si>
  <si>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</si>
  <si>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</si>
  <si>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</si>
  <si>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</si>
  <si>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</si>
  <si>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</si>
  <si>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</si>
  <si>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</si>
  <si>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</si>
  <si>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</si>
  <si>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</si>
  <si>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</si>
  <si>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</si>
  <si>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</si>
  <si>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</si>
  <si>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</si>
  <si>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</si>
  <si>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</si>
  <si>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</si>
  <si>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</si>
  <si>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</si>
  <si>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</si>
  <si>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</si>
  <si>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</si>
  <si>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</si>
  <si>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</si>
  <si>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</si>
  <si>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</si>
  <si>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</si>
  <si>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</si>
  <si>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</si>
  <si>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</si>
  <si>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</si>
  <si>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</si>
  <si>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</si>
  <si>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</si>
  <si>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</si>
  <si>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</si>
  <si>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</si>
  <si>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</si>
  <si>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</si>
  <si>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</si>
  <si>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</si>
  <si>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</si>
  <si>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</si>
  <si>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</si>
  <si>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</si>
  <si>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</si>
  <si>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</si>
  <si>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</si>
  <si>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</si>
  <si>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</si>
  <si>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</si>
  <si>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</si>
  <si>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</si>
  <si>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</si>
  <si>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</si>
  <si>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</si>
  <si>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</si>
  <si>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</si>
  <si>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</si>
  <si>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</si>
  <si>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</si>
  <si>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</si>
  <si>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</si>
  <si>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</si>
  <si>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</si>
  <si>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</si>
  <si>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</si>
  <si>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</si>
  <si>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</si>
  <si>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</si>
  <si>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</si>
  <si>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</si>
  <si>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</si>
  <si>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</si>
  <si>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</si>
  <si>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</si>
  <si>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</si>
  <si>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</si>
  <si>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</si>
  <si>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</si>
  <si>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</si>
  <si>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</si>
  <si>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</si>
  <si>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</si>
  <si>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</si>
  <si>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</si>
  <si>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</si>
  <si>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</si>
  <si>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</si>
  <si>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</si>
  <si>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</si>
  <si>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</si>
  <si>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</si>
  <si>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</si>
  <si>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</si>
  <si>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</si>
  <si>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</si>
  <si>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</si>
  <si>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</si>
  <si>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</si>
  <si>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</si>
  <si>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</si>
  <si>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</si>
  <si>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</si>
  <si>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</si>
  <si>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</si>
  <si>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</si>
  <si>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</si>
  <si>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</si>
  <si>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</si>
  <si>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</si>
  <si>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</si>
  <si>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</si>
  <si>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</si>
  <si>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</si>
  <si>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</si>
  <si>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</si>
  <si>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</si>
  <si>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</si>
  <si>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</si>
  <si>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</si>
  <si>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</si>
  <si>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</si>
  <si>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</si>
  <si>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</si>
  <si>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</si>
  <si>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</si>
  <si>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</si>
  <si>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</si>
  <si>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</si>
  <si>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</si>
  <si>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</si>
  <si>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</si>
  <si>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</si>
  <si>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</si>
  <si>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</si>
  <si>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</si>
  <si>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</si>
  <si>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</si>
  <si>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</si>
  <si>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</si>
  <si>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</si>
  <si>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</si>
  <si>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</si>
  <si>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</si>
  <si>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</si>
  <si>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</si>
  <si>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</si>
  <si>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</si>
  <si>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</si>
  <si>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</si>
  <si>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</si>
  <si>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</si>
  <si>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</si>
  <si>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</si>
  <si>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</si>
  <si>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</si>
  <si>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</si>
  <si>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</si>
  <si>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</si>
  <si>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</si>
  <si>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</si>
  <si>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</si>
  <si>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</si>
  <si>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</si>
  <si>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</si>
  <si>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</si>
  <si>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</si>
  <si>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</si>
  <si>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</si>
  <si>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</si>
  <si>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</si>
  <si>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</si>
  <si>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</si>
  <si>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</si>
  <si>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</si>
  <si>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</si>
  <si>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</si>
  <si>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</si>
  <si>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</si>
  <si>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</si>
  <si>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</si>
  <si>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</si>
  <si>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</si>
  <si>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</si>
  <si>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</si>
  <si>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</si>
  <si>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</si>
  <si>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</si>
  <si>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</si>
  <si>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</si>
  <si>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</si>
  <si>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</si>
  <si>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</si>
  <si>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</si>
  <si>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</si>
  <si>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</si>
  <si>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</si>
  <si>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</si>
  <si>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</si>
  <si>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</si>
  <si>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</si>
  <si>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</si>
  <si>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</si>
  <si>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</si>
  <si>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</si>
  <si>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</si>
  <si>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</si>
  <si>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</si>
  <si>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</si>
  <si>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</si>
  <si>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</si>
  <si>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</si>
  <si>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</si>
  <si>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</si>
  <si>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</si>
  <si>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</si>
  <si>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</si>
  <si>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</si>
  <si>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</si>
  <si>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</si>
  <si>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</si>
  <si>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</si>
  <si>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</si>
  <si>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</si>
  <si>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</si>
  <si>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</si>
  <si>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</si>
  <si>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</si>
  <si>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</si>
  <si>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</si>
  <si>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</si>
  <si>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</si>
  <si>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</si>
  <si>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</si>
  <si>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</si>
  <si>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</si>
  <si>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</si>
  <si>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</si>
  <si>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</si>
  <si>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</si>
  <si>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</si>
  <si>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</si>
  <si>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</si>
  <si>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</si>
  <si>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</si>
  <si>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</si>
  <si>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</si>
  <si>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</si>
  <si>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</si>
  <si>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</si>
  <si>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</si>
  <si>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</si>
  <si>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</si>
  <si>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</si>
  <si>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</si>
  <si>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</si>
  <si>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</si>
  <si>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</si>
  <si>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</si>
  <si>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</si>
  <si>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</si>
  <si>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</si>
  <si>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</si>
  <si>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</si>
  <si>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</si>
  <si>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</si>
  <si>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</si>
  <si>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</si>
  <si>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</si>
  <si>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</si>
  <si>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</si>
  <si>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</si>
  <si>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</si>
  <si>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</si>
  <si>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</si>
  <si>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</si>
  <si>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</si>
  <si>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</si>
  <si>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</si>
  <si>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</si>
  <si>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</si>
  <si>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</si>
  <si>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</si>
  <si>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</si>
  <si>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</si>
  <si>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</si>
  <si>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</si>
  <si>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</si>
  <si>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</si>
  <si>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</si>
  <si>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</si>
  <si>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</si>
  <si>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</si>
  <si>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</si>
  <si>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</si>
  <si>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</si>
  <si>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</si>
  <si>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</si>
  <si>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</si>
  <si>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</si>
  <si>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</si>
  <si>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</si>
  <si>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</si>
  <si>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</si>
  <si>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</si>
  <si>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</si>
  <si>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</si>
  <si>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</si>
  <si>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</si>
  <si>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</si>
  <si>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</si>
  <si>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</si>
  <si>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</si>
  <si>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</si>
  <si>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</si>
  <si>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</si>
  <si>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</si>
  <si>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</si>
  <si>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</si>
  <si>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</si>
  <si>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</si>
  <si>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</si>
  <si>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</si>
  <si>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</si>
  <si>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</si>
  <si>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</si>
  <si>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</si>
  <si>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</si>
  <si>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</si>
  <si>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</si>
  <si>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</si>
  <si>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</si>
  <si>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</si>
  <si>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</si>
  <si>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</si>
  <si>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</si>
  <si>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</si>
  <si>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</si>
  <si>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</si>
  <si>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</si>
  <si>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</si>
  <si>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</si>
  <si>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</si>
  <si>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</si>
  <si>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</si>
  <si>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</si>
  <si>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</si>
  <si>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</si>
  <si>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</si>
  <si>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</si>
  <si>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</si>
  <si>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</si>
  <si>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</si>
  <si>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</si>
  <si>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</si>
  <si>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</si>
  <si>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</si>
  <si>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</si>
  <si>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</si>
  <si>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</si>
  <si>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</si>
  <si>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</si>
  <si>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</si>
  <si>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</si>
  <si>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</si>
  <si>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</si>
  <si>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</si>
  <si>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</si>
  <si>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</si>
  <si>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</si>
  <si>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</si>
  <si>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</si>
  <si>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</si>
  <si>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</si>
  <si>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</si>
  <si>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</si>
  <si>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</si>
  <si>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</si>
  <si>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</si>
  <si>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</si>
  <si>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</si>
  <si>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</si>
  <si>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</si>
  <si>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</si>
  <si>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</si>
  <si>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</si>
  <si>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</si>
  <si>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</si>
  <si>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</si>
  <si>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</si>
  <si>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</si>
  <si>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</si>
  <si>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</si>
  <si>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</si>
  <si>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</si>
  <si>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</si>
  <si>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</si>
  <si>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</si>
  <si>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</si>
  <si>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</si>
  <si>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</si>
  <si>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</si>
  <si>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</si>
  <si>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</si>
  <si>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</si>
  <si>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</si>
  <si>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</si>
  <si>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</si>
  <si>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</si>
  <si>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</si>
  <si>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</si>
  <si>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</si>
  <si>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</si>
  <si>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</si>
  <si>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</si>
  <si>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</si>
  <si>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</si>
  <si>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</si>
  <si>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</si>
  <si>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</si>
  <si>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</si>
  <si>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</si>
  <si>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</si>
  <si>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</si>
  <si>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</si>
  <si>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</si>
  <si>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</si>
  <si>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</si>
  <si>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</si>
  <si>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</si>
  <si>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</si>
  <si>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</si>
  <si>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</si>
  <si>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</si>
  <si>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</si>
  <si>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</si>
  <si>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</si>
  <si>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</si>
  <si>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</si>
  <si>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</si>
  <si>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</si>
  <si>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</si>
  <si>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</si>
  <si>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</si>
  <si>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</si>
  <si>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</si>
  <si>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</si>
  <si>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</si>
  <si>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</si>
  <si>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</si>
  <si>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</si>
  <si>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</si>
  <si>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</si>
  <si>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</si>
  <si>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</si>
  <si>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</si>
  <si>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</si>
  <si>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</si>
  <si>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</si>
  <si>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</si>
  <si>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</si>
  <si>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</si>
  <si>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</si>
  <si>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</si>
  <si>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</si>
  <si>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</si>
  <si>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</si>
  <si>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</si>
  <si>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</si>
  <si>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</si>
  <si>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</si>
  <si>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</si>
  <si>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</si>
  <si>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</si>
  <si>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</si>
  <si>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</si>
  <si>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</si>
  <si>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</si>
  <si>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</si>
  <si>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</si>
  <si>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</si>
  <si>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</si>
  <si>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</si>
  <si>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</si>
  <si>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</si>
  <si>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</si>
  <si>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</si>
  <si>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</si>
  <si>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</si>
  <si>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</si>
  <si>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</si>
  <si>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</si>
  <si>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</si>
  <si>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</si>
  <si>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</si>
  <si>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</si>
  <si>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</si>
  <si>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</si>
  <si>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</si>
  <si>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</si>
  <si>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</si>
  <si>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</si>
  <si>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</si>
  <si>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</si>
  <si>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</si>
  <si>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</si>
  <si>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</si>
  <si>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</si>
  <si>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</si>
  <si>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</si>
  <si>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</si>
  <si>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</si>
  <si>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</si>
  <si>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</si>
  <si>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</si>
  <si>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</si>
  <si>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</si>
  <si>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</si>
  <si>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</si>
  <si>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</si>
  <si>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</si>
  <si>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</si>
  <si>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</si>
  <si>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</si>
  <si>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</si>
  <si>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</si>
  <si>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</si>
  <si>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</si>
  <si>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</si>
  <si>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</si>
  <si>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</si>
  <si>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</si>
  <si>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</si>
  <si>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</si>
  <si>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</si>
  <si>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</si>
  <si>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</si>
  <si>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</si>
  <si>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</si>
  <si>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</si>
  <si>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</si>
  <si>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</si>
  <si>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</si>
  <si>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</si>
  <si>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</si>
  <si>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</si>
  <si>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</si>
  <si>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</si>
  <si>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</si>
  <si>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</si>
  <si>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</si>
  <si>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</si>
  <si>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</si>
  <si>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</si>
  <si>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</si>
  <si>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</si>
  <si>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</si>
  <si>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</si>
  <si>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</si>
  <si>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</si>
  <si>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</si>
  <si>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</si>
  <si>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</si>
  <si>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</si>
  <si>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</si>
  <si>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</si>
  <si>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</si>
  <si>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</si>
  <si>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</si>
  <si>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</si>
  <si>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</si>
  <si>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</si>
  <si>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</si>
  <si>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</si>
  <si>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</si>
  <si>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</si>
  <si>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</si>
  <si>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</si>
  <si>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</si>
  <si>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</si>
  <si>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</si>
  <si>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</si>
  <si>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</si>
  <si>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</si>
  <si>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</si>
  <si>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</si>
  <si>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</si>
  <si>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</si>
  <si>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</si>
  <si>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</si>
  <si>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</si>
  <si>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</si>
  <si>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</si>
  <si>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</si>
  <si>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</si>
  <si>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</si>
  <si>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</si>
  <si>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</si>
  <si>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</si>
  <si>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</si>
  <si>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</si>
  <si>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</si>
  <si>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</si>
  <si>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</si>
  <si>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</si>
  <si>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</si>
  <si>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</si>
  <si>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</si>
  <si>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</si>
  <si>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</si>
  <si>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</si>
  <si>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</si>
  <si>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</si>
  <si>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</si>
  <si>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</si>
  <si>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</si>
  <si>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</si>
  <si>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</si>
  <si>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</si>
  <si>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</si>
  <si>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</si>
  <si>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</si>
  <si>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</si>
  <si>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</si>
  <si>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</si>
  <si>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</si>
  <si>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</si>
  <si>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</si>
  <si>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</si>
  <si>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</si>
  <si>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</si>
  <si>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</si>
  <si>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</si>
  <si>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</si>
  <si>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</si>
  <si>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</si>
  <si>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</si>
  <si>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</si>
  <si>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</si>
  <si>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</si>
  <si>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</si>
  <si>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</si>
  <si>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</si>
  <si>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</si>
  <si>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</si>
  <si>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</si>
  <si>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</si>
  <si>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</si>
  <si>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</si>
  <si>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</si>
  <si>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</si>
  <si>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</si>
  <si>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</si>
  <si>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</si>
  <si>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</si>
  <si>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</si>
  <si>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</si>
  <si>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</si>
  <si>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</si>
  <si>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</si>
  <si>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</si>
  <si>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</si>
  <si>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</si>
  <si>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</si>
  <si>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</si>
  <si>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</si>
  <si>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</si>
  <si>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</si>
  <si>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</si>
  <si>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</si>
  <si>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</si>
  <si>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</si>
  <si>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</si>
  <si>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</si>
  <si>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</si>
  <si>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</si>
  <si>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</si>
  <si>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</si>
  <si>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</si>
  <si>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</si>
  <si>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</si>
  <si>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</si>
  <si>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</si>
  <si>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</si>
  <si>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</si>
  <si>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</si>
  <si>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</si>
  <si>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</si>
  <si>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</si>
  <si>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</si>
  <si>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</si>
  <si>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</si>
  <si>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</si>
  <si>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</si>
  <si>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</si>
  <si>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</si>
  <si>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</si>
  <si>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</si>
  <si>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</si>
  <si>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</si>
  <si>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</si>
  <si>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</si>
  <si>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</si>
  <si>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</si>
  <si>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</si>
  <si>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</si>
  <si>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</si>
  <si>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</si>
  <si>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</si>
  <si>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</si>
  <si>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</si>
  <si>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</si>
  <si>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</si>
  <si>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</si>
  <si>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</si>
  <si>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</si>
  <si>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</si>
  <si>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</si>
  <si>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</si>
  <si>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</si>
  <si>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</si>
  <si>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</si>
  <si>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</si>
  <si>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</si>
  <si>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</si>
  <si>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</si>
  <si>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</si>
  <si>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</si>
  <si>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</si>
  <si>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</si>
  <si>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</si>
  <si>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</si>
  <si>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</si>
  <si>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</si>
  <si>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</si>
  <si>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</si>
  <si>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</si>
  <si>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</si>
  <si>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</si>
  <si>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</si>
  <si>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</si>
  <si>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</si>
  <si>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</si>
  <si>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</si>
  <si>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</si>
  <si>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</si>
  <si>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</si>
  <si>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</si>
  <si>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</si>
  <si>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</si>
  <si>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</si>
  <si>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</si>
  <si>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</si>
  <si>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</si>
  <si>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</si>
  <si>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</si>
  <si>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</si>
  <si>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</si>
  <si>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</si>
  <si>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</si>
  <si>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</si>
  <si>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</si>
  <si>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</si>
  <si>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</si>
  <si>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</si>
  <si>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</si>
  <si>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</si>
  <si>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</si>
  <si>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</si>
  <si>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</si>
  <si>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</si>
  <si>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</si>
  <si>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</si>
  <si>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</si>
  <si>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</si>
  <si>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</si>
  <si>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</si>
  <si>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</si>
  <si>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</si>
  <si>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</si>
  <si>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</si>
  <si>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</si>
  <si>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</si>
  <si>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</si>
  <si>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</si>
  <si>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</si>
  <si>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</si>
  <si>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</si>
  <si>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</si>
  <si>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</si>
  <si>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</si>
  <si>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</si>
  <si>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</si>
  <si>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</si>
  <si>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</si>
  <si>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</si>
  <si>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</si>
  <si>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</si>
  <si>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</si>
  <si>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</si>
  <si>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</si>
  <si>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</si>
  <si>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</si>
  <si>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</si>
  <si>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</si>
  <si>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</si>
  <si>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</si>
  <si>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</si>
  <si>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</si>
  <si>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</si>
  <si>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</si>
  <si>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</si>
  <si>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</si>
  <si>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</si>
  <si>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</si>
  <si>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</si>
  <si>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</si>
  <si>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</si>
  <si>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</si>
  <si>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</si>
  <si>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</si>
  <si>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</si>
  <si>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</si>
  <si>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</si>
  <si>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</si>
  <si>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</si>
  <si>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</si>
  <si>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</si>
  <si>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</si>
  <si>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</si>
  <si>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</si>
  <si>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</si>
  <si>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</si>
  <si>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</si>
  <si>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</si>
  <si>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</si>
  <si>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</si>
  <si>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</si>
  <si>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</si>
  <si>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</si>
  <si>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</si>
  <si>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</si>
  <si>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</si>
  <si>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</si>
  <si>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</si>
  <si>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</si>
  <si>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</si>
  <si>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</si>
  <si>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</si>
  <si>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</si>
  <si>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</si>
  <si>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</si>
  <si>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</si>
  <si>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</si>
  <si>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</si>
  <si>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</si>
  <si>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</si>
  <si>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</si>
  <si>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</si>
  <si>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</si>
  <si>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</si>
  <si>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</si>
  <si>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</si>
  <si>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</si>
  <si>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</si>
  <si>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</si>
  <si>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</si>
  <si>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</si>
  <si>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</si>
  <si>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</si>
  <si>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</si>
  <si>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</si>
  <si>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</si>
  <si>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</si>
  <si>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</si>
  <si>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</si>
  <si>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</si>
  <si>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</si>
  <si>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</si>
  <si>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</si>
  <si>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</si>
  <si>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</si>
  <si>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</si>
  <si>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</si>
  <si>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</si>
  <si>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</si>
  <si>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</si>
  <si>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</si>
  <si>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</si>
  <si>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</si>
  <si>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</si>
  <si>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</si>
  <si>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</si>
  <si>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</si>
  <si>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</si>
  <si>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</si>
  <si>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</si>
  <si>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</si>
  <si>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</si>
  <si>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</si>
  <si>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</si>
  <si>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</si>
  <si>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</si>
  <si>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</si>
  <si>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</si>
  <si>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</si>
  <si>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</si>
  <si>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</si>
  <si>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</si>
  <si>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</si>
  <si>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</si>
  <si>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</si>
  <si>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</si>
  <si>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</si>
  <si>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</si>
  <si>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</si>
  <si>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</si>
  <si>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</si>
  <si>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</si>
  <si>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</si>
  <si>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</si>
  <si>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</si>
  <si>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</si>
  <si>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</si>
  <si>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</si>
  <si>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</si>
  <si>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</si>
  <si>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</si>
  <si>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</si>
  <si>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</si>
  <si>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</si>
  <si>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</si>
  <si>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</si>
  <si>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</si>
  <si>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</si>
  <si>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</si>
  <si>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</si>
  <si>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</si>
  <si>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</si>
  <si>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</si>
  <si>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</si>
  <si>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</si>
  <si>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</si>
  <si>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</si>
  <si>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</si>
  <si>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</si>
  <si>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</si>
  <si>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</si>
  <si>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</si>
  <si>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</si>
  <si>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</si>
  <si>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</si>
  <si>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</si>
  <si>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</si>
  <si>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</si>
  <si>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</si>
  <si>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</si>
  <si>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</si>
  <si>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</si>
  <si>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</si>
  <si>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</si>
  <si>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</si>
  <si>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</si>
  <si>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</si>
  <si>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</si>
  <si>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</si>
  <si>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</si>
  <si>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</si>
  <si>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</si>
  <si>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</si>
  <si>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</si>
  <si>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</si>
  <si>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</si>
  <si>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</si>
  <si>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</si>
  <si>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</si>
  <si>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</si>
  <si>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</si>
  <si>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</si>
  <si>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</si>
  <si>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</si>
  <si>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</si>
  <si>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</si>
  <si>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</si>
  <si>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</si>
  <si>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</si>
  <si>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</si>
  <si>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</si>
  <si>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</si>
  <si>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</si>
  <si>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</si>
  <si>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</si>
  <si>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</si>
  <si>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</si>
  <si>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</si>
  <si>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</si>
  <si>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</si>
  <si>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</si>
  <si>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</si>
  <si>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</si>
  <si>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</si>
  <si>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</si>
  <si>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</si>
  <si>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</si>
  <si>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</si>
  <si>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</si>
  <si>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</si>
  <si>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</si>
  <si>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</si>
  <si>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</si>
  <si>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</si>
  <si>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</si>
  <si>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</si>
  <si>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</si>
  <si>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</si>
  <si>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</si>
  <si>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</si>
  <si>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</si>
  <si>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</si>
  <si>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</si>
  <si>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</si>
  <si>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</si>
  <si>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</si>
  <si>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</si>
  <si>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</si>
  <si>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</si>
  <si>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</si>
  <si>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</si>
  <si>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</si>
  <si>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</si>
  <si>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</si>
  <si>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</si>
  <si>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</si>
  <si>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</si>
  <si>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</si>
  <si>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</si>
  <si>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</si>
  <si>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</si>
  <si>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</si>
  <si>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</si>
  <si>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</si>
  <si>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</si>
  <si>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</si>
  <si>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</si>
  <si>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</si>
  <si>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</si>
  <si>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</si>
  <si>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</si>
  <si>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</si>
  <si>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</si>
  <si>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</si>
  <si>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</si>
  <si>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</si>
  <si>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</si>
  <si>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</si>
  <si>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</si>
  <si>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</si>
  <si>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</si>
  <si>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</si>
  <si>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</si>
  <si>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</si>
  <si>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</si>
  <si>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</si>
  <si>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</si>
  <si>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</si>
  <si>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</si>
  <si>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</si>
  <si>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</si>
  <si>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</si>
  <si>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</si>
  <si>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</si>
  <si>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</si>
  <si>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</si>
  <si>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</si>
  <si>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</si>
  <si>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</si>
  <si>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</si>
  <si>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</si>
  <si>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</si>
  <si>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</si>
  <si>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</si>
  <si>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</si>
  <si>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</si>
  <si>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</si>
  <si>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</si>
  <si>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</si>
  <si>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</si>
  <si>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</si>
  <si>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</si>
  <si>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</si>
  <si>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</si>
  <si>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</si>
  <si>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</si>
  <si>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</si>
  <si>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</si>
  <si>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</si>
  <si>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</si>
  <si>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</si>
  <si>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</si>
  <si>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</si>
  <si>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</si>
  <si>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</si>
  <si>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</si>
  <si>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</si>
  <si>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</si>
  <si>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</si>
  <si>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</si>
  <si>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</si>
  <si>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</si>
  <si>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</si>
  <si>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</si>
  <si>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</si>
  <si>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</si>
  <si>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</si>
  <si>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</si>
  <si>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</si>
  <si>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</si>
  <si>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</si>
  <si>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</si>
  <si>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</si>
  <si>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</si>
  <si>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</si>
  <si>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</si>
  <si>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</si>
  <si>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</si>
  <si>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</si>
  <si>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</si>
  <si>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</si>
  <si>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</si>
  <si>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</si>
  <si>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</si>
  <si>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</si>
  <si>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</si>
  <si>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</si>
  <si>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</si>
  <si>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</si>
  <si>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</si>
  <si>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</si>
  <si>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</si>
  <si>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</si>
  <si>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</si>
  <si>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</si>
  <si>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</si>
  <si>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</si>
  <si>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</si>
  <si>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</si>
  <si>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</si>
  <si>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</si>
  <si>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</si>
  <si>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</si>
  <si>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</si>
  <si>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</si>
  <si>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</si>
  <si>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</si>
  <si>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</si>
  <si>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</si>
  <si>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</si>
  <si>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</si>
  <si>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</si>
  <si>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</si>
  <si>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</si>
  <si>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</si>
  <si>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</si>
  <si>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</si>
  <si>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</si>
  <si>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</si>
  <si>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</si>
  <si>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</si>
  <si>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</si>
  <si>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</si>
  <si>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</si>
  <si>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</si>
  <si>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</si>
  <si>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</si>
  <si>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</si>
  <si>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</si>
  <si>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</si>
  <si>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</si>
  <si>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</si>
  <si>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</si>
  <si>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</si>
  <si>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</si>
  <si>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</si>
  <si>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</si>
  <si>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</si>
  <si>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</si>
  <si>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</si>
  <si>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</si>
  <si>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</si>
  <si>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</si>
  <si>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</si>
  <si>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</si>
  <si>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</si>
  <si>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</si>
  <si>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</si>
  <si>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</si>
  <si>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</si>
  <si>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</si>
  <si>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</si>
  <si>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</si>
  <si>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</si>
  <si>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</si>
  <si>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</si>
  <si>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</si>
  <si>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</si>
  <si>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</si>
  <si>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</si>
  <si>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</si>
  <si>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</si>
  <si>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</si>
  <si>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</si>
  <si>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</si>
  <si>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</si>
  <si>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</si>
  <si>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</si>
  <si>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</si>
  <si>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</si>
  <si>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</si>
  <si>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</si>
  <si>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</si>
  <si>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</si>
  <si>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</si>
  <si>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</si>
  <si>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</si>
  <si>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</si>
  <si>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</si>
  <si>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</si>
  <si>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</si>
  <si>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</si>
  <si>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</si>
  <si>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</si>
  <si>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</si>
  <si>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</si>
  <si>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</si>
  <si>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</si>
  <si>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</si>
  <si>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</si>
  <si>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</si>
  <si>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</si>
  <si>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</si>
  <si>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</si>
  <si>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</si>
  <si>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</si>
  <si>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</si>
  <si>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</si>
  <si>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</si>
  <si>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</si>
  <si>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</si>
  <si>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</si>
  <si>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</si>
  <si>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</si>
  <si>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</si>
  <si>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</si>
  <si>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</si>
  <si>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</si>
  <si>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</si>
  <si>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</si>
  <si>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</si>
  <si>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</si>
  <si>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</si>
  <si>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</si>
  <si>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</si>
  <si>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</si>
  <si>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</si>
  <si>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</si>
  <si>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</si>
  <si>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</si>
  <si>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</si>
  <si>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</si>
  <si>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</si>
  <si>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</si>
  <si>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</si>
  <si>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</si>
  <si>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</si>
  <si>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</si>
  <si>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</si>
  <si>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</si>
  <si>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</si>
  <si>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</si>
  <si>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</si>
  <si>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</si>
  <si>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</si>
  <si>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</si>
  <si>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</si>
  <si>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</si>
  <si>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</si>
  <si>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</si>
  <si>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</si>
  <si>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</si>
  <si>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</si>
  <si>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</si>
  <si>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</si>
  <si>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</si>
  <si>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</si>
  <si>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</si>
  <si>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</si>
  <si>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</si>
  <si>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</si>
  <si>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</si>
  <si>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</si>
  <si>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</si>
  <si>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</si>
  <si>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</si>
  <si>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</si>
  <si>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</si>
  <si>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</si>
  <si>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</si>
  <si>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</si>
  <si>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</si>
  <si>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</si>
  <si>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</si>
  <si>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</si>
  <si>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</si>
  <si>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</si>
  <si>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</si>
  <si>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</si>
  <si>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</si>
  <si>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</si>
  <si>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</si>
  <si>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</si>
  <si>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</si>
  <si>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</si>
  <si>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</si>
  <si>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</si>
  <si>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</si>
  <si>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</si>
  <si>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</si>
  <si>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</si>
  <si>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</si>
  <si>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</si>
  <si>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</si>
  <si>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</si>
  <si>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</si>
  <si>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</si>
  <si>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</si>
  <si>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</si>
  <si>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</si>
  <si>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</si>
  <si>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</si>
  <si>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</si>
  <si>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</si>
  <si>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</si>
  <si>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</si>
  <si>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</si>
  <si>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</si>
  <si>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</si>
  <si>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</si>
  <si>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</si>
  <si>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</si>
  <si>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</si>
  <si>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</si>
  <si>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</si>
  <si>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</si>
  <si>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</si>
  <si>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</si>
  <si>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</si>
  <si>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</si>
  <si>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</si>
  <si>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</si>
  <si>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</si>
  <si>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</si>
  <si>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</si>
  <si>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</si>
  <si>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</si>
  <si>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</si>
  <si>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</si>
  <si>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</si>
  <si>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</si>
  <si>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</si>
  <si>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</si>
  <si>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</si>
  <si>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</si>
  <si>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</si>
  <si>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</si>
  <si>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</si>
  <si>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</si>
  <si>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</si>
  <si>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</si>
  <si>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</si>
  <si>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</si>
  <si>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</si>
  <si>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</si>
  <si>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</si>
  <si>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</si>
  <si>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</si>
  <si>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</si>
  <si>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</si>
  <si>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</si>
  <si>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</si>
  <si>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</si>
  <si>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</si>
  <si>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</si>
  <si>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</si>
  <si>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</si>
  <si>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</si>
  <si>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</si>
  <si>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</si>
  <si>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</si>
  <si>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</si>
  <si>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</si>
  <si>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</si>
  <si>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</si>
  <si>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</si>
  <si>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</si>
  <si>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</si>
  <si>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</si>
  <si>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</si>
  <si>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</si>
  <si>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</si>
  <si>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</si>
  <si>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</si>
  <si>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</si>
  <si>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</si>
  <si>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</si>
  <si>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</si>
  <si>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</si>
  <si>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</si>
  <si>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</si>
  <si>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</si>
  <si>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</si>
  <si>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</si>
  <si>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</si>
  <si>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</si>
  <si>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</si>
  <si>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</si>
  <si>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</si>
  <si>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</si>
  <si>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</si>
  <si>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</si>
  <si>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</si>
  <si>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</si>
  <si>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</si>
  <si>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</si>
  <si>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</si>
  <si>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</si>
  <si>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</si>
  <si>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</si>
  <si>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</si>
  <si>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</si>
  <si>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</si>
  <si>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</si>
  <si>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</si>
  <si>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</si>
  <si>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</si>
  <si>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</si>
  <si>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</si>
  <si>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</si>
  <si>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</si>
  <si>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</si>
  <si>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</si>
  <si>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</si>
  <si>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</si>
  <si>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</si>
  <si>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</si>
  <si>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</si>
  <si>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</si>
  <si>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</si>
  <si>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</si>
  <si>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</si>
  <si>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</si>
  <si>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</si>
  <si>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</si>
  <si>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</si>
  <si>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</si>
  <si>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</si>
  <si>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</si>
  <si>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</si>
  <si>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</si>
  <si>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</si>
  <si>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</si>
  <si>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</si>
  <si>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</si>
  <si>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</si>
  <si>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</si>
  <si>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</si>
  <si>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</si>
  <si>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</si>
  <si>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</si>
  <si>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</si>
  <si>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</si>
  <si>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</si>
  <si>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</si>
  <si>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</si>
  <si>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</si>
  <si>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</si>
  <si>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</si>
  <si>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</si>
  <si>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</si>
  <si>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</si>
  <si>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</si>
  <si>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</si>
  <si>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</si>
  <si>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</si>
  <si>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</si>
  <si>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</si>
  <si>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</si>
  <si>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</si>
  <si>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</si>
  <si>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</si>
  <si>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</si>
  <si>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</si>
  <si>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</si>
  <si>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</si>
  <si>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</si>
  <si>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</si>
  <si>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</si>
  <si>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</si>
  <si>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</si>
  <si>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</si>
  <si>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</si>
  <si>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</si>
  <si>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</si>
  <si>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</si>
  <si>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</si>
  <si>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</si>
  <si>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</si>
  <si>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</si>
  <si>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</si>
  <si>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</si>
  <si>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</si>
  <si>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</si>
  <si>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</si>
  <si>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</si>
  <si>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</si>
  <si>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</si>
  <si>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</si>
  <si>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</si>
  <si>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</si>
  <si>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</si>
  <si>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</si>
  <si>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</si>
  <si>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</si>
  <si>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</si>
  <si>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</si>
  <si>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</si>
  <si>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</si>
  <si>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</si>
  <si>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</si>
  <si>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</si>
  <si>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</si>
  <si>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</si>
  <si>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</si>
  <si>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</si>
  <si>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</si>
  <si>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</si>
  <si>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</si>
  <si>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</si>
  <si>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</si>
  <si>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</si>
  <si>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</si>
  <si>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</si>
  <si>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</si>
  <si>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</si>
  <si>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</si>
  <si>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</si>
  <si>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</si>
  <si>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</si>
  <si>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</si>
  <si>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</si>
  <si>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</si>
  <si>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</si>
  <si>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</si>
  <si>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</si>
  <si>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</si>
  <si>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</si>
  <si>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</si>
  <si>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</si>
  <si>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</si>
  <si>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</si>
  <si>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</si>
  <si>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</si>
  <si>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</si>
  <si>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</si>
  <si>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</si>
  <si>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</si>
  <si>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</si>
  <si>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</si>
  <si>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</si>
  <si>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</si>
  <si>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</si>
  <si>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</si>
  <si>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</si>
  <si>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</si>
  <si>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</si>
  <si>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</si>
  <si>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</si>
  <si>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</si>
  <si>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</si>
  <si>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</si>
  <si>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</si>
  <si>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</si>
  <si>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</si>
  <si>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</si>
  <si>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</si>
  <si>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</si>
  <si>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</si>
  <si>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</si>
  <si>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</si>
  <si>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</si>
  <si>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</si>
  <si>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</si>
  <si>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</si>
  <si>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</si>
  <si>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</si>
  <si>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</si>
  <si>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</si>
  <si>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</si>
  <si>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</si>
  <si>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</si>
  <si>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</si>
  <si>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</si>
  <si>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</si>
  <si>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</si>
  <si>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</si>
  <si>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</si>
  <si>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</si>
  <si>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</si>
  <si>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</si>
  <si>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</si>
  <si>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</si>
  <si>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</si>
  <si>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</si>
  <si>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</si>
  <si>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</si>
  <si>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</si>
  <si>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</si>
  <si>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</si>
  <si>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</si>
  <si>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</si>
  <si>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</si>
  <si>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</si>
  <si>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</si>
  <si>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</si>
  <si>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</si>
  <si>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</si>
  <si>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</si>
  <si>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</si>
  <si>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</si>
  <si>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</si>
  <si>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</si>
  <si>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</si>
  <si>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</si>
  <si>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</si>
  <si>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</si>
  <si>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</si>
  <si>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</si>
  <si>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</si>
  <si>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</si>
  <si>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</si>
  <si>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</si>
  <si>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</si>
  <si>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</si>
  <si>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</si>
  <si>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</si>
  <si>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</si>
  <si>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</si>
  <si>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</si>
  <si>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</si>
  <si>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</si>
  <si>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</si>
  <si>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</si>
  <si>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</si>
  <si>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</si>
  <si>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</si>
  <si>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</si>
  <si>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</si>
  <si>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</si>
  <si>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</si>
  <si>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</si>
  <si>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</si>
  <si>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</si>
  <si>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</si>
  <si>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</si>
  <si>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</si>
  <si>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</si>
  <si>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</si>
  <si>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</si>
  <si>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</si>
  <si>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</si>
  <si>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</si>
  <si>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</si>
  <si>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</si>
  <si>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</si>
  <si>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</si>
  <si>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</si>
  <si>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</si>
  <si>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</si>
  <si>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</si>
  <si>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</si>
  <si>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</si>
  <si>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</si>
  <si>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</si>
  <si>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</si>
  <si>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</si>
  <si>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</si>
  <si>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</si>
  <si>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</si>
  <si>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</si>
  <si>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</si>
  <si>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</si>
  <si>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</si>
  <si>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</si>
  <si>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</si>
  <si>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</si>
  <si>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</si>
  <si>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</si>
  <si>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</si>
  <si>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</si>
  <si>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</si>
  <si>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</si>
  <si>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</si>
  <si>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</si>
  <si>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</si>
  <si>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</si>
  <si>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</si>
  <si>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</si>
  <si>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</si>
  <si>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</si>
  <si>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</si>
  <si>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</si>
  <si>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</si>
  <si>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</si>
  <si>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</si>
  <si>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</si>
  <si>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</si>
  <si>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</si>
  <si>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</si>
  <si>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</si>
  <si>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</si>
  <si>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</si>
  <si>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</si>
  <si>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</si>
  <si>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</si>
  <si>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</si>
  <si>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</si>
  <si>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</si>
  <si>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</si>
  <si>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</si>
  <si>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</si>
  <si>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</si>
  <si>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</si>
  <si>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</si>
  <si>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</si>
  <si>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</si>
  <si>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</si>
  <si>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</si>
  <si>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</si>
  <si>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</si>
  <si>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</si>
  <si>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</si>
  <si>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</si>
  <si>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</si>
  <si>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</si>
  <si>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</si>
  <si>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</si>
  <si>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</si>
  <si>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</si>
  <si>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</si>
  <si>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</si>
  <si>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</si>
  <si>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</si>
  <si>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</si>
  <si>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</si>
  <si>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</si>
  <si>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</si>
  <si>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</si>
  <si>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</si>
  <si>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</si>
  <si>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</si>
  <si>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</si>
  <si>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</si>
  <si>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</si>
  <si>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</si>
  <si>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</si>
  <si>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</si>
  <si>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</si>
  <si>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</si>
  <si>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</si>
  <si>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</si>
  <si>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</si>
  <si>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</si>
  <si>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</si>
  <si>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</si>
  <si>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</si>
  <si>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</si>
  <si>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</si>
  <si>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</si>
  <si>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</si>
  <si>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</si>
  <si>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</si>
  <si>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</si>
  <si>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</si>
  <si>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</si>
  <si>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</si>
  <si>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</si>
  <si>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</si>
  <si>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</si>
  <si>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</si>
  <si>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</si>
  <si>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</si>
  <si>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</si>
  <si>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</si>
  <si>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</si>
  <si>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</si>
  <si>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</si>
  <si>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</si>
  <si>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</si>
  <si>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</si>
  <si>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</si>
  <si>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</si>
  <si>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</si>
  <si>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</si>
  <si>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</si>
  <si>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</si>
  <si>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</si>
  <si>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</si>
  <si>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</si>
  <si>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</si>
  <si>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</si>
  <si>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</si>
  <si>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</si>
  <si>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</si>
  <si>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</si>
  <si>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</si>
  <si>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</si>
  <si>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</si>
  <si>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</si>
  <si>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</si>
  <si>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</si>
  <si>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</si>
  <si>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</si>
  <si>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</si>
  <si>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</si>
  <si>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</si>
  <si>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</si>
  <si>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</si>
  <si>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</si>
  <si>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</si>
  <si>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</si>
  <si>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</si>
  <si>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</si>
  <si>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</si>
  <si>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</si>
  <si>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</si>
  <si>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</si>
  <si>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</si>
  <si>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</si>
  <si>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</si>
  <si>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</si>
  <si>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</si>
  <si>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</si>
  <si>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</si>
  <si>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</si>
  <si>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</si>
  <si>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</si>
  <si>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</si>
  <si>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</si>
  <si>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</si>
  <si>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</si>
  <si>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</si>
  <si>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</si>
  <si>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</si>
  <si>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</si>
  <si>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</si>
  <si>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</si>
  <si>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</si>
  <si>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</si>
  <si>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</si>
  <si>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</si>
  <si>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</si>
  <si>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</si>
  <si>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</si>
  <si>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</si>
  <si>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</si>
  <si>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</si>
  <si>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</si>
  <si>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</si>
  <si>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</si>
  <si>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</si>
  <si>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</si>
  <si>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</si>
  <si>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</si>
  <si>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</si>
  <si>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</si>
  <si>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</si>
  <si>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</si>
  <si>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</si>
  <si>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</si>
  <si>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</si>
  <si>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</si>
  <si>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</si>
  <si>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</si>
  <si>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</si>
  <si>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</si>
  <si>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</si>
  <si>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</si>
  <si>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</si>
  <si>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</si>
  <si>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</si>
  <si>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</si>
  <si>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</si>
  <si>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</si>
  <si>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</si>
  <si>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</si>
  <si>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</si>
  <si>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</si>
  <si>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</si>
  <si>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</si>
  <si>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</si>
  <si>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</si>
  <si>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</si>
  <si>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</si>
  <si>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</si>
  <si>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</si>
  <si>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</si>
  <si>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</si>
  <si>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</si>
  <si>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</si>
  <si>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</si>
  <si>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</si>
  <si>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</si>
  <si>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</si>
  <si>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</si>
  <si>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</si>
  <si>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</si>
  <si>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</si>
  <si>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</si>
  <si>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</si>
  <si>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</si>
  <si>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</si>
  <si>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</si>
  <si>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</si>
  <si>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</si>
  <si>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</si>
  <si>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</si>
  <si>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</si>
  <si>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</si>
  <si>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</si>
  <si>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</si>
  <si>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</si>
  <si>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</si>
  <si>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</si>
  <si>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</si>
  <si>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</si>
  <si>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</si>
  <si>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</si>
  <si>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</si>
  <si>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</si>
  <si>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</si>
  <si>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</si>
  <si>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</si>
  <si>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</si>
  <si>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</si>
  <si>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</si>
  <si>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</si>
  <si>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</si>
  <si>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</si>
  <si>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</si>
  <si>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</si>
  <si>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</si>
  <si>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</si>
  <si>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</si>
  <si>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</si>
  <si>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</si>
  <si>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</si>
  <si>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</si>
  <si>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</si>
  <si>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</si>
  <si>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</si>
  <si>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</si>
  <si>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</si>
  <si>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</si>
  <si>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</si>
  <si>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</si>
  <si>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</si>
  <si>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</si>
  <si>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</si>
  <si>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</si>
  <si>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</si>
  <si>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</si>
  <si>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</si>
  <si>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</si>
  <si>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</si>
  <si>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</si>
  <si>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</si>
  <si>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</si>
  <si>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</si>
  <si>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</si>
  <si>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</si>
  <si>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</si>
  <si>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</si>
  <si>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</si>
  <si>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</si>
  <si>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</si>
  <si>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</si>
  <si>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</si>
  <si>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</si>
  <si>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</si>
  <si>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</si>
  <si>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</si>
  <si>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</si>
  <si>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</si>
  <si>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</si>
  <si>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</si>
  <si>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</si>
  <si>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</si>
  <si>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</si>
  <si>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</si>
  <si>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</si>
  <si>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</si>
  <si>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</si>
  <si>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</si>
  <si>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</si>
  <si>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</si>
  <si>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</si>
  <si>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</si>
  <si>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</si>
  <si>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</si>
  <si>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</si>
  <si>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</si>
  <si>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</si>
  <si>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</si>
  <si>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</si>
  <si>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</si>
  <si>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</si>
  <si>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</si>
  <si>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</si>
  <si>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</si>
  <si>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</si>
  <si>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</si>
  <si>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</si>
  <si>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</si>
  <si>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</si>
  <si>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</si>
  <si>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</si>
  <si>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</si>
  <si>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</si>
  <si>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</si>
  <si>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</si>
  <si>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</si>
  <si>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</si>
  <si>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</si>
  <si>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</si>
  <si>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</si>
  <si>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</si>
  <si>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</si>
  <si>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</si>
  <si>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</si>
  <si>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</si>
  <si>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</si>
  <si>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</si>
  <si>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</si>
  <si>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</si>
  <si>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</si>
  <si>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</si>
  <si>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</si>
  <si>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</si>
  <si>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</si>
  <si>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</si>
  <si>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</si>
  <si>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</si>
  <si>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</si>
  <si>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</si>
  <si>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</si>
  <si>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</si>
  <si>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</si>
  <si>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</si>
  <si>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</si>
  <si>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</si>
  <si>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</si>
  <si>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</si>
  <si>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</si>
  <si>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</si>
  <si>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</si>
  <si>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</si>
  <si>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</si>
  <si>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</si>
  <si>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</si>
  <si>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</si>
  <si>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</si>
  <si>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</si>
  <si>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</si>
  <si>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</si>
  <si>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</si>
  <si>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</si>
  <si>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</si>
  <si>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</si>
  <si>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</si>
  <si>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</si>
  <si>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</si>
  <si>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</si>
  <si>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</si>
  <si>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</si>
  <si>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</si>
  <si>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</si>
  <si>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</si>
  <si>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</si>
  <si>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</si>
  <si>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</si>
  <si>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</si>
  <si>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</si>
  <si>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</si>
  <si>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</si>
  <si>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</si>
  <si>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</si>
  <si>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</si>
  <si>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</si>
  <si>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</si>
  <si>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</si>
  <si>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</si>
  <si>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</si>
  <si>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</si>
  <si>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</si>
  <si>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</si>
  <si>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</si>
  <si>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</si>
  <si>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</si>
  <si>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</si>
  <si>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</si>
  <si>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</si>
  <si>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</si>
  <si>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</si>
  <si>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</si>
  <si>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</si>
  <si>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</si>
  <si>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</si>
  <si>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</si>
  <si>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</si>
  <si>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</si>
  <si>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</si>
  <si>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</si>
  <si>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</si>
  <si>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</si>
  <si>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</si>
  <si>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</si>
  <si>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</si>
  <si>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</si>
  <si>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</si>
  <si>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</si>
  <si>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</si>
  <si>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</si>
  <si>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</si>
  <si>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</si>
  <si>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</si>
  <si>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</si>
  <si>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</si>
  <si>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</si>
  <si>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</si>
  <si>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</si>
  <si>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</si>
  <si>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</si>
  <si>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</si>
  <si>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</si>
  <si>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</si>
  <si>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</si>
  <si>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</si>
  <si>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</si>
  <si>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</si>
  <si>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</si>
  <si>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</si>
  <si>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</si>
  <si>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</si>
  <si>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</si>
  <si>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</si>
  <si>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</si>
  <si>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</si>
  <si>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</si>
  <si>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</si>
  <si>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</si>
  <si>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</si>
  <si>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</si>
  <si>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</si>
  <si>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</si>
  <si>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</si>
  <si>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</si>
  <si>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</si>
  <si>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</si>
  <si>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</si>
  <si>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</si>
  <si>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</si>
  <si>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</si>
  <si>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</si>
  <si>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</si>
  <si>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</si>
  <si>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</si>
  <si>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</si>
  <si>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</si>
  <si>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</si>
  <si>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</si>
  <si>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</si>
  <si>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</si>
  <si>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</si>
  <si>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</si>
  <si>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</si>
  <si>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</si>
  <si>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</si>
  <si>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</si>
  <si>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</si>
  <si>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</si>
  <si>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</si>
  <si>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</si>
  <si>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</si>
  <si>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</si>
  <si>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</si>
  <si>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</si>
  <si>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</si>
  <si>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</si>
  <si>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</si>
  <si>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</si>
  <si>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</si>
  <si>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</si>
  <si>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</si>
  <si>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</si>
  <si>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</si>
  <si>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</si>
  <si>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</si>
  <si>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</si>
  <si>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</si>
  <si>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</si>
  <si>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</si>
  <si>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</si>
  <si>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</si>
  <si>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</si>
  <si>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</si>
  <si>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</si>
  <si>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</si>
  <si>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</si>
  <si>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</si>
  <si>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</si>
  <si>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</si>
  <si>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</si>
  <si>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</si>
  <si>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</si>
  <si>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</si>
  <si>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</si>
  <si>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</si>
  <si>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</si>
  <si>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</si>
  <si>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</si>
  <si>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</si>
  <si>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</si>
  <si>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</si>
  <si>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</si>
  <si>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</si>
  <si>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</si>
  <si>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</si>
  <si>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</si>
  <si>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</si>
  <si>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</si>
  <si>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</si>
  <si>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</si>
  <si>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</si>
  <si>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</si>
  <si>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</si>
  <si>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</si>
  <si>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</si>
  <si>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</si>
  <si>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</si>
  <si>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</si>
  <si>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</si>
  <si>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</si>
  <si>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</si>
  <si>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</si>
  <si>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</si>
  <si>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</si>
  <si>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</si>
  <si>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</si>
  <si>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</si>
  <si>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</si>
  <si>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</si>
  <si>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</si>
  <si>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</si>
  <si>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</si>
  <si>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</si>
  <si>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</si>
  <si>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</si>
  <si>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</si>
  <si>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</si>
  <si>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</si>
  <si>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</si>
  <si>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</si>
  <si>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</si>
  <si>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</si>
  <si>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</si>
  <si>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</si>
  <si>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</si>
  <si>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</si>
  <si>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</si>
  <si>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</si>
  <si>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</si>
  <si>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</si>
  <si>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</si>
  <si>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</si>
  <si>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</si>
  <si>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</si>
  <si>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</si>
  <si>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</si>
  <si>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</si>
  <si>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</si>
  <si>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</si>
  <si>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</si>
  <si>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</si>
  <si>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</si>
  <si>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</si>
  <si>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</si>
  <si>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</si>
  <si>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</si>
  <si>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</si>
  <si>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</si>
  <si>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</si>
  <si>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</si>
  <si>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</si>
  <si>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</si>
  <si>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</si>
  <si>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</si>
  <si>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</si>
  <si>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</si>
  <si>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</si>
  <si>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</si>
  <si>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</si>
  <si>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</si>
  <si>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</si>
  <si>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</si>
  <si>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</si>
  <si>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</si>
  <si>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</si>
  <si>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</si>
  <si>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</si>
  <si>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</si>
  <si>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</si>
  <si>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</si>
  <si>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</si>
  <si>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</si>
  <si>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</si>
  <si>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</si>
  <si>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</si>
  <si>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</si>
  <si>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</si>
  <si>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</si>
  <si>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</si>
  <si>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</si>
  <si>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</si>
  <si>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</si>
  <si>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</si>
  <si>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</si>
  <si>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</si>
  <si>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</si>
  <si>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</si>
  <si>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</si>
  <si>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</si>
  <si>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</si>
  <si>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</si>
  <si>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</si>
  <si>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</si>
  <si>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</si>
  <si>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</si>
  <si>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</si>
  <si>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</si>
  <si>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</si>
  <si>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</si>
  <si>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</si>
  <si>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</si>
  <si>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</si>
  <si>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</si>
  <si>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</si>
  <si>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</si>
  <si>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</si>
  <si>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</si>
  <si>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</si>
  <si>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</si>
  <si>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</si>
  <si>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</si>
  <si>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</si>
  <si>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</si>
  <si>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</si>
  <si>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</si>
  <si>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</si>
  <si>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</si>
  <si>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</si>
  <si>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</si>
  <si>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</si>
  <si>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</si>
  <si>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</si>
  <si>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</si>
  <si>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</si>
  <si>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</si>
  <si>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</si>
  <si>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</si>
  <si>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</si>
  <si>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</si>
  <si>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</si>
  <si>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</si>
  <si>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</si>
  <si>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</si>
  <si>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</si>
  <si>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</si>
  <si>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</si>
  <si>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</si>
  <si>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</si>
  <si>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</si>
  <si>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</si>
  <si>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</si>
  <si>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</si>
  <si>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</si>
  <si>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</si>
  <si>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</si>
  <si>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</si>
  <si>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</si>
  <si>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</si>
  <si>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</si>
  <si>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</si>
  <si>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</si>
  <si>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</si>
  <si>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</si>
  <si>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</si>
  <si>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</si>
  <si>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</si>
  <si>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</si>
  <si>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</si>
  <si>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</si>
  <si>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</si>
  <si>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</si>
  <si>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</si>
  <si>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</si>
  <si>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</si>
  <si>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</si>
  <si>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</si>
  <si>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</si>
  <si>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</si>
  <si>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</si>
  <si>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</si>
  <si>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</si>
  <si>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</si>
  <si>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</si>
  <si>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</si>
  <si>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</si>
  <si>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</si>
  <si>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</si>
  <si>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</si>
  <si>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</si>
  <si>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</si>
  <si>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</si>
  <si>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</si>
  <si>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</si>
  <si>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</si>
  <si>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</si>
  <si>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</si>
  <si>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</si>
  <si>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</si>
  <si>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</si>
  <si>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</si>
  <si>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</si>
  <si>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</si>
  <si>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</si>
  <si>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</si>
  <si>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</si>
  <si>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</si>
  <si>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</si>
  <si>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</si>
  <si>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</si>
  <si>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</si>
  <si>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</si>
  <si>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</si>
  <si>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</si>
  <si>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</si>
  <si>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</si>
  <si>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</si>
  <si>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</si>
  <si>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</si>
  <si>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</si>
  <si>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</si>
  <si>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</si>
  <si>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</si>
  <si>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</si>
  <si>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</si>
  <si>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</si>
  <si>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</si>
  <si>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</si>
  <si>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</si>
  <si>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</si>
  <si>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</si>
  <si>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</si>
  <si>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</si>
  <si>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</si>
  <si>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</si>
  <si>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</si>
  <si>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</si>
  <si>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</si>
  <si>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</si>
  <si>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</si>
  <si>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</si>
  <si>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</si>
  <si>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</si>
  <si>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</si>
  <si>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</si>
  <si>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</si>
  <si>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</si>
  <si>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</si>
  <si>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</si>
  <si>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</si>
  <si>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</si>
  <si>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</si>
  <si>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</si>
  <si>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</si>
  <si>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</si>
  <si>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</si>
  <si>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</si>
  <si>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</si>
  <si>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</si>
  <si>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</si>
  <si>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</si>
  <si>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</si>
  <si>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</si>
  <si>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</si>
  <si>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</si>
  <si>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</si>
  <si>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</si>
  <si>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</si>
  <si>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</si>
  <si>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</si>
  <si>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</si>
  <si>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</si>
  <si>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</si>
  <si>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</si>
  <si>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</si>
  <si>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</si>
  <si>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</si>
  <si>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</si>
  <si>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</si>
  <si>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</si>
  <si>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</si>
  <si>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</si>
  <si>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</si>
  <si>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</si>
  <si>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</si>
  <si>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</si>
  <si>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</si>
  <si>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</si>
  <si>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</si>
  <si>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</si>
  <si>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</si>
  <si>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</si>
  <si>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</si>
  <si>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</si>
  <si>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</si>
  <si>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</si>
  <si>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</si>
  <si>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</si>
  <si>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</si>
  <si>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</si>
  <si>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</si>
  <si>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</si>
  <si>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</si>
  <si>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</si>
  <si>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</si>
  <si>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</si>
  <si>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</si>
  <si>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</si>
  <si>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</si>
  <si>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</si>
  <si>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</si>
  <si>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</si>
  <si>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</si>
  <si>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</si>
  <si>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</si>
  <si>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</si>
  <si>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</si>
  <si>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</si>
  <si>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</si>
  <si>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</si>
  <si>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</si>
  <si>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</si>
  <si>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</si>
  <si>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</si>
  <si>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</si>
  <si>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</si>
  <si>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</si>
  <si>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</si>
  <si>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</si>
  <si>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</si>
  <si>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</si>
  <si>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</si>
  <si>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</si>
  <si>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</si>
  <si>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</si>
  <si>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</si>
  <si>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</si>
  <si>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</si>
  <si>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</si>
  <si>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</si>
  <si>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</si>
  <si>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</si>
  <si>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</si>
  <si>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</si>
  <si>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</si>
  <si>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</si>
  <si>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</si>
  <si>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</si>
  <si>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</si>
  <si>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</si>
  <si>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</si>
  <si>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</si>
  <si>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</si>
  <si>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</si>
  <si>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</si>
  <si>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</si>
  <si>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</si>
  <si>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</si>
  <si>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</si>
  <si>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</si>
  <si>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</si>
  <si>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</si>
  <si>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</si>
  <si>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</si>
  <si>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</si>
  <si>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</si>
  <si>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</si>
  <si>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</si>
  <si>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</si>
  <si>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</si>
  <si>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</si>
  <si>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</si>
  <si>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</si>
  <si>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</si>
  <si>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</si>
  <si>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</si>
  <si>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</si>
  <si>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</si>
  <si>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</si>
  <si>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</si>
  <si>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</si>
  <si>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</si>
  <si>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</si>
  <si>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</si>
  <si>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</si>
  <si>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</si>
  <si>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</si>
  <si>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</si>
  <si>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</si>
  <si>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</si>
  <si>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</si>
  <si>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</si>
  <si>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</si>
  <si>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</si>
  <si>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</si>
  <si>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</si>
  <si>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</si>
  <si>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</si>
  <si>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</si>
  <si>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</si>
  <si>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</si>
  <si>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</si>
  <si>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</si>
  <si>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</si>
  <si>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</si>
  <si>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</si>
  <si>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</si>
  <si>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</si>
  <si>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</si>
  <si>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</si>
  <si>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</si>
  <si>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</si>
  <si>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</si>
  <si>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</si>
  <si>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</si>
  <si>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</si>
  <si>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</si>
  <si>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</si>
  <si>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</si>
  <si>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</si>
  <si>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</si>
  <si>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</si>
  <si>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</si>
  <si>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</si>
  <si>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</si>
  <si>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</si>
  <si>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</si>
  <si>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</si>
  <si>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</si>
  <si>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</si>
  <si>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</si>
  <si>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</si>
  <si>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</si>
  <si>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</si>
  <si>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</si>
  <si>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</si>
  <si>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</si>
  <si>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</si>
  <si>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</si>
  <si>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</si>
  <si>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</si>
  <si>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</si>
  <si>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</si>
  <si>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</si>
  <si>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</si>
  <si>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</si>
  <si>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</si>
  <si>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</si>
  <si>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</si>
  <si>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</si>
  <si>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</si>
  <si>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</si>
  <si>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</si>
  <si>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</si>
  <si>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</si>
  <si>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</si>
  <si>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</si>
  <si>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</si>
  <si>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</si>
  <si>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</si>
  <si>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</si>
  <si>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</si>
  <si>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</si>
  <si>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</si>
  <si>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</si>
  <si>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</si>
  <si>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</si>
  <si>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</si>
  <si>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</si>
  <si>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</si>
  <si>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</si>
  <si>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</si>
  <si>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</si>
  <si>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</si>
  <si>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</si>
  <si>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</si>
  <si>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</si>
  <si>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</si>
  <si>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</si>
  <si>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</si>
  <si>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</si>
  <si>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</si>
  <si>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</si>
  <si>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</si>
  <si>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</si>
  <si>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</si>
  <si>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</si>
  <si>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</si>
  <si>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</si>
  <si>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</si>
  <si>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</si>
  <si>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</si>
  <si>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</si>
  <si>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</si>
  <si>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</si>
  <si>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</si>
  <si>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</si>
  <si>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</si>
  <si>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</si>
  <si>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</si>
  <si>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</si>
  <si>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</si>
  <si>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</si>
  <si>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</si>
  <si>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</si>
  <si>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</si>
  <si>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</si>
  <si>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</si>
  <si>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</si>
  <si>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</si>
  <si>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</si>
  <si>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</si>
  <si>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</si>
  <si>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</si>
  <si>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</si>
  <si>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</si>
  <si>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</si>
  <si>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</si>
  <si>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</si>
  <si>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</si>
  <si>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</si>
  <si>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</si>
  <si>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</si>
  <si>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</si>
  <si>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</si>
  <si>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</si>
  <si>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</si>
  <si>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</si>
  <si>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</si>
  <si>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</si>
  <si>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</si>
  <si>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</si>
  <si>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</si>
  <si>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</si>
  <si>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</si>
  <si>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</si>
  <si>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</si>
  <si>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</si>
  <si>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</si>
  <si>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</si>
  <si>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</si>
  <si>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</si>
  <si>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</si>
  <si>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</si>
  <si>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</si>
  <si>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</si>
  <si>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</si>
  <si>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</si>
  <si>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</si>
  <si>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</si>
  <si>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</si>
  <si>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</si>
  <si>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</si>
  <si>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</si>
  <si>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</si>
  <si>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</si>
  <si>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</si>
  <si>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</si>
  <si>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</si>
  <si>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</si>
  <si>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</si>
  <si>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</si>
  <si>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</si>
  <si>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</si>
  <si>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</si>
  <si>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</si>
  <si>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</si>
  <si>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</si>
  <si>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</si>
  <si>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</si>
  <si>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</si>
  <si>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</si>
  <si>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</si>
  <si>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</si>
  <si>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</si>
  <si>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</si>
  <si>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</si>
  <si>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</si>
  <si>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</si>
  <si>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</si>
  <si>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</si>
  <si>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</si>
  <si>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</si>
  <si>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</si>
  <si>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</si>
  <si>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</si>
  <si>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</si>
  <si>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</si>
  <si>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</si>
  <si>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</si>
  <si>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</si>
  <si>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</si>
  <si>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</si>
  <si>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</si>
  <si>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</si>
  <si>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</si>
  <si>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</si>
  <si>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</si>
  <si>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</si>
  <si>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</si>
  <si>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</si>
  <si>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</si>
  <si>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</si>
  <si>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</si>
  <si>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</si>
  <si>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</si>
  <si>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</si>
  <si>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</si>
  <si>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</si>
  <si>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</si>
  <si>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</si>
  <si>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</si>
  <si>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</si>
  <si>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</si>
  <si>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</si>
  <si>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</si>
  <si>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</si>
  <si>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</si>
  <si>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</si>
  <si>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</si>
  <si>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</si>
  <si>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</si>
  <si>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</si>
  <si>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</si>
  <si>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</si>
  <si>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</si>
  <si>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</si>
  <si>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</si>
  <si>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</si>
  <si>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</si>
  <si>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</si>
  <si>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</si>
  <si>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</si>
  <si>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</si>
  <si>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</si>
  <si>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</si>
  <si>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</si>
  <si>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</si>
  <si>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</si>
  <si>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</si>
  <si>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</si>
  <si>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</si>
  <si>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</si>
  <si>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</si>
  <si>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</si>
  <si>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</si>
  <si>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</si>
  <si>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</si>
  <si>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</si>
  <si>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</si>
  <si>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</si>
  <si>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</si>
  <si>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</si>
  <si>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</si>
  <si>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</si>
  <si>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</si>
  <si>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</si>
  <si>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</si>
  <si>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</si>
  <si>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</si>
  <si>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</si>
  <si>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</si>
  <si>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</si>
  <si>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</si>
  <si>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</si>
  <si>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</si>
  <si>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</si>
  <si>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</si>
  <si>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</si>
  <si>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</si>
  <si>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</si>
  <si>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</si>
  <si>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</si>
  <si>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</si>
  <si>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</si>
  <si>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</si>
  <si>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</si>
  <si>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</si>
  <si>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</si>
  <si>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</si>
  <si>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</si>
  <si>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</si>
  <si>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</si>
  <si>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</si>
  <si>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</si>
  <si>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</si>
  <si>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</si>
  <si>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</si>
  <si>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</si>
  <si>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</si>
  <si>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</si>
  <si>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</si>
  <si>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</si>
  <si>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</si>
  <si>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</si>
  <si>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</si>
  <si>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</si>
  <si>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</si>
  <si>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</si>
  <si>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</si>
  <si>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</si>
  <si>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</si>
  <si>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</si>
  <si>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</si>
  <si>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</si>
  <si>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</si>
  <si>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</si>
  <si>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</si>
  <si>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</si>
  <si>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</si>
  <si>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</si>
  <si>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</si>
  <si>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</si>
  <si>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</si>
  <si>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</si>
  <si>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</si>
  <si>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</si>
  <si>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</si>
  <si>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</si>
  <si>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</si>
  <si>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</si>
  <si>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</si>
  <si>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</si>
  <si>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</si>
  <si>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</si>
  <si>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</si>
  <si>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</si>
  <si>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</si>
  <si>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</si>
  <si>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</si>
  <si>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</si>
  <si>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</si>
  <si>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</si>
  <si>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</si>
  <si>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</si>
  <si>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</si>
  <si>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</si>
  <si>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</si>
  <si>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</si>
  <si>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</si>
  <si>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</si>
  <si>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</si>
  <si>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</si>
  <si>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</si>
  <si>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</si>
  <si>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</si>
  <si>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</si>
  <si>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</si>
  <si>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</si>
  <si>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</si>
  <si>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</si>
  <si>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</si>
  <si>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</si>
  <si>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</si>
  <si>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</si>
  <si>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</si>
  <si>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</si>
  <si>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</si>
  <si>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</si>
  <si>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</si>
  <si>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</si>
  <si>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</si>
  <si>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</si>
  <si>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</si>
  <si>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</si>
  <si>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</si>
  <si>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</si>
  <si>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</si>
  <si>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</si>
  <si>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</si>
  <si>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</si>
  <si>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</si>
  <si>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</si>
  <si>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</si>
  <si>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</si>
  <si>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</si>
  <si>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</si>
  <si>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</si>
  <si>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</si>
  <si>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</si>
  <si>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</si>
  <si>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</si>
  <si>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</si>
  <si>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</si>
  <si>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</si>
  <si>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</si>
  <si>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</si>
  <si>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</si>
  <si>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</si>
  <si>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</si>
  <si>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</si>
  <si>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</si>
  <si>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</si>
  <si>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</si>
  <si>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</si>
  <si>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</si>
  <si>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</si>
  <si>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</si>
  <si>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</si>
  <si>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</si>
  <si>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</si>
  <si>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</si>
  <si>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</si>
  <si>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</si>
  <si>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</si>
  <si>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</si>
  <si>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</si>
  <si>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</si>
  <si>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</si>
  <si>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</si>
  <si>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</si>
  <si>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</si>
  <si>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</si>
  <si>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</si>
  <si>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</si>
  <si>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</si>
  <si>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</si>
  <si>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</si>
  <si>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</si>
  <si>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</si>
  <si>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</si>
  <si>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</si>
  <si>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</si>
  <si>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</si>
  <si>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</si>
  <si>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</si>
  <si>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</si>
  <si>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</si>
  <si>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</si>
  <si>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</si>
  <si>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</si>
  <si>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</si>
  <si>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</si>
  <si>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</si>
  <si>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</si>
  <si>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</si>
  <si>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</si>
  <si>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</si>
  <si>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</si>
  <si>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</si>
  <si>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</si>
  <si>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</si>
  <si>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</si>
  <si>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</si>
  <si>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</si>
  <si>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</si>
  <si>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</si>
  <si>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</si>
  <si>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</si>
  <si>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</si>
  <si>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</si>
  <si>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</si>
  <si>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</si>
  <si>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</si>
  <si>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</si>
  <si>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</si>
  <si>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</si>
  <si>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</si>
  <si>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</si>
  <si>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</si>
  <si>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</si>
  <si>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</si>
  <si>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</si>
  <si>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</si>
  <si>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</si>
  <si>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</si>
  <si>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</si>
  <si>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</si>
  <si>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</si>
  <si>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</si>
  <si>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</si>
  <si>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</si>
  <si>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</si>
  <si>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</si>
  <si>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</si>
  <si>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</si>
  <si>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</si>
  <si>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</si>
  <si>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</si>
  <si>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</si>
  <si>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</si>
  <si>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</si>
  <si>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</si>
  <si>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</si>
  <si>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</si>
  <si>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</si>
  <si>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</si>
  <si>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</si>
  <si>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</si>
  <si>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</si>
  <si>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</si>
  <si>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</si>
  <si>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</si>
  <si>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</si>
  <si>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</si>
  <si>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</si>
  <si>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</si>
  <si>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</si>
  <si>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</si>
  <si>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</si>
  <si>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</si>
  <si>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</si>
  <si>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</si>
  <si>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</si>
  <si>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</si>
  <si>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</si>
  <si>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</si>
  <si>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</si>
  <si>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</si>
  <si>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</si>
  <si>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</si>
  <si>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</si>
  <si>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</si>
  <si>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</si>
  <si>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</si>
  <si>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</si>
  <si>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</si>
  <si>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</si>
  <si>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</si>
  <si>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</si>
  <si>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</si>
  <si>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</si>
  <si>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</si>
  <si>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</si>
  <si>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</si>
  <si>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</si>
  <si>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</si>
  <si>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</si>
  <si>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</si>
  <si>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</si>
  <si>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</si>
  <si>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</si>
  <si>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</si>
  <si>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</si>
  <si>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</si>
  <si>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</si>
  <si>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</si>
  <si>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</si>
  <si>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</si>
  <si>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</si>
  <si>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</si>
  <si>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</si>
  <si>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</si>
  <si>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</si>
  <si>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</si>
  <si>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</si>
  <si>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</si>
  <si>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</si>
  <si>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</si>
  <si>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</si>
  <si>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</si>
  <si>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</si>
  <si>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</si>
  <si>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</si>
  <si>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</si>
  <si>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</si>
  <si>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</si>
  <si>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</si>
  <si>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</si>
  <si>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</si>
  <si>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</si>
  <si>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</si>
  <si>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</si>
  <si>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</si>
  <si>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</si>
  <si>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</si>
  <si>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</si>
  <si>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</si>
  <si>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</si>
  <si>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</si>
  <si>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</si>
  <si>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</si>
  <si>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</si>
  <si>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</si>
  <si>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</si>
  <si>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</si>
  <si>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</si>
  <si>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</si>
  <si>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</si>
  <si>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</si>
  <si>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</si>
  <si>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</si>
  <si>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</si>
  <si>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</si>
  <si>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</si>
  <si>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</si>
  <si>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</si>
  <si>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</si>
  <si>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</si>
  <si>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</si>
  <si>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</si>
  <si>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</si>
  <si>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</si>
  <si>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</si>
  <si>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</si>
  <si>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</si>
  <si>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</si>
  <si>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</si>
  <si>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</si>
  <si>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</si>
  <si>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</si>
  <si>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</si>
  <si>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</si>
  <si>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</si>
  <si>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</si>
  <si>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</si>
  <si>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</si>
  <si>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</si>
  <si>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</si>
  <si>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</si>
  <si>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</si>
  <si>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</si>
  <si>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</si>
  <si>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</si>
  <si>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</si>
  <si>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</si>
  <si>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</si>
  <si>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</si>
  <si>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</si>
  <si>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</si>
  <si>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</si>
  <si>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</si>
  <si>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</si>
  <si>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</si>
  <si>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</si>
  <si>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</si>
  <si>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</si>
  <si>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</si>
  <si>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</si>
  <si>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</si>
  <si>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</si>
  <si>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</si>
  <si>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</si>
  <si>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</si>
  <si>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</si>
  <si>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</si>
  <si>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</si>
  <si>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</si>
  <si>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</si>
  <si>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</si>
  <si>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</si>
  <si>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</si>
  <si>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</si>
  <si>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</si>
  <si>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</si>
  <si>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</si>
  <si>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</si>
  <si>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</si>
  <si>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</si>
  <si>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</si>
  <si>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</si>
  <si>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</si>
  <si>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</si>
  <si>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</si>
  <si>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</si>
  <si>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</si>
  <si>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</si>
  <si>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</si>
  <si>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</si>
  <si>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</si>
  <si>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</si>
  <si>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</si>
  <si>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</si>
  <si>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</si>
  <si>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</si>
  <si>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</si>
  <si>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</si>
  <si>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</si>
  <si>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</si>
  <si>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</si>
  <si>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</si>
  <si>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</si>
  <si>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</si>
  <si>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</si>
  <si>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</si>
  <si>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</si>
  <si>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</si>
  <si>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</si>
  <si>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</si>
  <si>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</si>
  <si>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</si>
  <si>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</si>
  <si>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</si>
  <si>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</si>
  <si>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</si>
  <si>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</si>
  <si>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</si>
  <si>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</si>
  <si>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</si>
  <si>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</si>
  <si>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</si>
  <si>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</si>
  <si>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</si>
  <si>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</si>
  <si>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</si>
  <si>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</si>
  <si>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</si>
  <si>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</si>
  <si>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</si>
  <si>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</si>
  <si>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</si>
  <si>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</si>
  <si>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</si>
  <si>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</si>
  <si>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</si>
  <si>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</si>
  <si>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</si>
  <si>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</si>
  <si>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</si>
  <si>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</si>
  <si>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</si>
  <si>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</si>
  <si>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</si>
  <si>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</si>
  <si>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</si>
  <si>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</si>
  <si>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</si>
  <si>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</si>
  <si>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</si>
  <si>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</si>
  <si>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</si>
  <si>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</si>
  <si>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</si>
  <si>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</si>
  <si>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</si>
  <si>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</si>
  <si>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</si>
  <si>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</si>
  <si>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</si>
  <si>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</si>
  <si>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</si>
  <si>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</si>
  <si>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</si>
  <si>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</si>
  <si>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</si>
  <si>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</si>
  <si>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</si>
  <si>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</si>
  <si>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</si>
  <si>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</si>
  <si>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</si>
  <si>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</si>
  <si>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</si>
  <si>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</si>
  <si>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</si>
  <si>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</si>
  <si>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</si>
  <si>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</si>
  <si>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</si>
  <si>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</si>
  <si>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</si>
  <si>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</si>
  <si>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</si>
  <si>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</si>
  <si>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</si>
  <si>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</si>
  <si>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</si>
  <si>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</si>
  <si>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</si>
  <si>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</si>
  <si>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</si>
  <si>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</si>
  <si>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</si>
  <si>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</si>
  <si>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</si>
  <si>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</si>
  <si>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</si>
  <si>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</si>
  <si>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</si>
  <si>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</si>
  <si>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</si>
  <si>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</si>
  <si>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</si>
  <si>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</si>
  <si>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</si>
  <si>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</si>
  <si>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</si>
  <si>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</si>
  <si>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</si>
  <si>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</si>
  <si>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</si>
  <si>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</si>
  <si>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</si>
  <si>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</si>
  <si>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</si>
  <si>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</si>
  <si>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</si>
  <si>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</si>
  <si>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</si>
  <si>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</si>
  <si>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</si>
  <si>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</si>
  <si>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</si>
  <si>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</si>
  <si>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</si>
  <si>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</si>
  <si>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</si>
  <si>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</si>
  <si>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</si>
  <si>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</si>
  <si>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</si>
  <si>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</si>
  <si>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</si>
  <si>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</si>
  <si>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</si>
  <si>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</si>
  <si>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</si>
  <si>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</si>
  <si>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</si>
  <si>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</si>
  <si>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</si>
  <si>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</si>
  <si>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</si>
  <si>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</si>
  <si>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</si>
  <si>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</si>
  <si>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</si>
  <si>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</si>
  <si>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</si>
  <si>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</si>
  <si>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</si>
  <si>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</si>
  <si>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</si>
  <si>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</si>
  <si>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</si>
  <si>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</si>
  <si>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</si>
  <si>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</si>
  <si>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</si>
  <si>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</si>
  <si>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</si>
  <si>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</si>
  <si>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</si>
  <si>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</si>
  <si>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</si>
  <si>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</si>
  <si>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</si>
  <si>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</si>
  <si>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</si>
  <si>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</si>
  <si>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</si>
  <si>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</si>
  <si>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</si>
  <si>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</si>
  <si>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</si>
  <si>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</si>
  <si>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</si>
  <si>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</si>
  <si>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</si>
  <si>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</si>
  <si>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</si>
  <si>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</si>
  <si>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</si>
  <si>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</si>
  <si>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</si>
  <si>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</si>
  <si>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</si>
  <si>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</si>
  <si>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</si>
  <si>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</si>
  <si>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</si>
  <si>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</si>
  <si>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</si>
  <si>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</si>
  <si>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</si>
  <si>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</si>
  <si>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</si>
  <si>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</si>
  <si>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</si>
  <si>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</si>
  <si>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</si>
  <si>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</si>
  <si>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</si>
  <si>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</si>
  <si>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</si>
  <si>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</si>
  <si>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</si>
  <si>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</si>
  <si>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</si>
  <si>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</si>
  <si>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</si>
  <si>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</si>
  <si>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</si>
  <si>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</si>
  <si>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</si>
  <si>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</si>
  <si>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</si>
  <si>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</si>
  <si>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</si>
  <si>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</si>
  <si>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</si>
  <si>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</si>
  <si>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</si>
  <si>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</si>
  <si>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</si>
  <si>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</si>
  <si>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</si>
  <si>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</si>
  <si>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</si>
  <si>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</si>
  <si>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</si>
  <si>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</si>
  <si>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</si>
  <si>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</si>
  <si>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</si>
  <si>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</si>
  <si>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</si>
  <si>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</si>
  <si>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</si>
  <si>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</si>
  <si>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</si>
  <si>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</si>
  <si>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</si>
  <si>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</si>
  <si>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</si>
  <si>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</si>
  <si>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</si>
  <si>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</si>
  <si>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</si>
  <si>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</si>
  <si>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</si>
  <si>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</si>
  <si>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</si>
  <si>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</si>
  <si>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</si>
  <si>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</si>
  <si>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</si>
  <si>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</si>
  <si>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</si>
  <si>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</si>
  <si>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</si>
  <si>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</si>
  <si>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</si>
  <si>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</si>
  <si>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</si>
  <si>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</si>
  <si>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</si>
  <si>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</si>
  <si>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</si>
  <si>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</si>
  <si>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</si>
  <si>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</si>
  <si>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</si>
  <si>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</si>
  <si>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</si>
  <si>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</si>
  <si>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</si>
  <si>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</si>
  <si>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</si>
  <si>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</si>
  <si>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</si>
  <si>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</si>
  <si>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</si>
  <si>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</si>
  <si>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</si>
  <si>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</si>
  <si>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</si>
  <si>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</si>
  <si>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</si>
  <si>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</si>
  <si>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</si>
  <si>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</si>
  <si>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</si>
  <si>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</si>
  <si>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</si>
  <si>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</si>
  <si>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</si>
  <si>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</si>
  <si>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</si>
  <si>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</si>
  <si>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</si>
  <si>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</si>
  <si>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</si>
  <si>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</si>
  <si>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</si>
  <si>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</si>
  <si>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</si>
  <si>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</si>
  <si>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</si>
  <si>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</si>
  <si>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</si>
  <si>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</si>
  <si>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</si>
  <si>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</si>
  <si>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</si>
  <si>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</si>
  <si>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</si>
  <si>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</si>
  <si>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</si>
  <si>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</si>
  <si>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</si>
  <si>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</si>
  <si>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</si>
  <si>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</si>
  <si>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</si>
  <si>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</si>
  <si>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</si>
  <si>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</si>
  <si>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</si>
  <si>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</si>
  <si>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</si>
  <si>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</si>
  <si>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</si>
  <si>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</si>
  <si>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</si>
  <si>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</si>
  <si>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</si>
  <si>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</si>
  <si>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</si>
  <si>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</si>
  <si>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</si>
  <si>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</si>
  <si>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</si>
  <si>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</si>
  <si>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</si>
  <si>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</si>
  <si>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</si>
  <si>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</si>
  <si>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</si>
  <si>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</si>
  <si>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</si>
  <si>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</si>
  <si>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</si>
  <si>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</si>
  <si>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</si>
  <si>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</si>
  <si>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</si>
  <si>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</si>
  <si>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</si>
  <si>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</si>
  <si>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</si>
  <si>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</si>
  <si>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</si>
  <si>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</si>
  <si>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</si>
  <si>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</si>
  <si>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</si>
  <si>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</si>
  <si>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</si>
  <si>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</si>
  <si>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</si>
  <si>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</si>
  <si>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</si>
  <si>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</si>
  <si>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</si>
  <si>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</si>
  <si>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</si>
  <si>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</si>
  <si>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</si>
  <si>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</si>
  <si>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</si>
  <si>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</si>
  <si>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</si>
  <si>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</si>
  <si>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</si>
  <si>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</si>
  <si>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</si>
  <si>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</si>
  <si>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</si>
  <si>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</si>
  <si>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</si>
  <si>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</si>
  <si>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</si>
  <si>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</si>
  <si>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</si>
  <si>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</si>
  <si>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</si>
  <si>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</si>
  <si>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</si>
  <si>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</si>
  <si>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</si>
  <si>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</si>
  <si>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</si>
  <si>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</si>
  <si>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</si>
  <si>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</si>
  <si>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</si>
  <si>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</si>
  <si>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</si>
  <si>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</si>
  <si>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</si>
  <si>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</si>
  <si>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</si>
  <si>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</si>
  <si>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</si>
  <si>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</si>
  <si>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</si>
  <si>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</si>
  <si>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</si>
  <si>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</si>
  <si>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</si>
  <si>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</si>
  <si>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</si>
  <si>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</si>
  <si>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</si>
  <si>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</si>
  <si>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</si>
  <si>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</si>
  <si>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</si>
  <si>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</si>
  <si>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</si>
  <si>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</si>
  <si>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</si>
  <si>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</si>
  <si>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</si>
  <si>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</si>
  <si>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</si>
  <si>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</si>
  <si>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</si>
  <si>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</si>
  <si>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</si>
  <si>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</si>
  <si>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</si>
  <si>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</si>
  <si>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</si>
  <si>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</si>
  <si>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</si>
  <si>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</si>
  <si>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</si>
  <si>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</si>
  <si>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</si>
  <si>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</si>
  <si>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</si>
  <si>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</si>
  <si>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</si>
  <si>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</si>
  <si>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</si>
  <si>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</si>
  <si>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</si>
  <si>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</si>
  <si>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</si>
  <si>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</si>
  <si>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</si>
  <si>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</si>
  <si>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</si>
  <si>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</si>
  <si>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</si>
  <si>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</si>
  <si>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</si>
  <si>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</si>
  <si>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</si>
  <si>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</si>
  <si>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</si>
  <si>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</si>
  <si>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</si>
  <si>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</si>
  <si>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</si>
  <si>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</si>
  <si>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</si>
  <si>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</si>
  <si>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</si>
  <si>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</si>
  <si>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</si>
  <si>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</si>
  <si>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</si>
  <si>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</si>
  <si>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</si>
  <si>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</si>
  <si>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</si>
  <si>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</si>
  <si>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</si>
  <si>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</si>
  <si>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</si>
  <si>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</si>
  <si>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</si>
  <si>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</si>
  <si>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</si>
  <si>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</si>
  <si>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</si>
  <si>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</si>
  <si>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</si>
  <si>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</si>
  <si>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</si>
  <si>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</si>
  <si>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</si>
  <si>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</si>
  <si>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</si>
  <si>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</si>
  <si>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</si>
  <si>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</si>
  <si>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</si>
  <si>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</si>
  <si>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</si>
  <si>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</si>
  <si>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</si>
  <si>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</si>
  <si>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</si>
  <si>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</si>
  <si>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</si>
  <si>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</si>
  <si>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</si>
  <si>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</si>
  <si>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</si>
  <si>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</si>
  <si>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</si>
  <si>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</si>
  <si>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</si>
  <si>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</si>
  <si>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</si>
  <si>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</si>
  <si>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</si>
  <si>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</si>
  <si>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</si>
  <si>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</si>
  <si>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</si>
  <si>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</si>
  <si>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</si>
  <si>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</si>
  <si>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</si>
  <si>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</si>
  <si>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</si>
  <si>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</si>
  <si>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</si>
  <si>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</si>
  <si>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</si>
  <si>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</si>
  <si>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</si>
  <si>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</si>
  <si>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</si>
  <si>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</si>
  <si>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</si>
  <si>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</si>
  <si>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</si>
  <si>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</si>
  <si>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</si>
  <si>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</si>
  <si>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</si>
  <si>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</si>
  <si>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</si>
  <si>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</si>
  <si>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</si>
  <si>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</si>
  <si>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</si>
  <si>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</si>
  <si>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</si>
  <si>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</si>
  <si>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</si>
  <si>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</si>
  <si>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</si>
  <si>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</si>
  <si>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</si>
  <si>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</si>
  <si>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</si>
  <si>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</si>
  <si>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</si>
  <si>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</si>
  <si>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</si>
  <si>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</si>
  <si>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</si>
  <si>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</si>
  <si>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</si>
  <si>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</si>
  <si>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</si>
  <si>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</si>
  <si>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</si>
  <si>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</si>
  <si>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</si>
  <si>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</si>
  <si>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</si>
  <si>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</si>
  <si>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</si>
  <si>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</si>
  <si>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</si>
  <si>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</si>
  <si>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</si>
  <si>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</si>
  <si>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</si>
  <si>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</si>
  <si>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</si>
  <si>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</si>
  <si>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</si>
  <si>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</si>
  <si>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</si>
  <si>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</si>
  <si>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</si>
  <si>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</si>
  <si>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</si>
  <si>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</si>
  <si>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</si>
  <si>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</si>
  <si>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</si>
  <si>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</si>
  <si>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</si>
  <si>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</si>
  <si>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</si>
  <si>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</si>
  <si>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</si>
  <si>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</si>
  <si>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</si>
  <si>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</si>
  <si>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</si>
  <si>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</si>
  <si>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</si>
  <si>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</si>
  <si>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</si>
  <si>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</si>
  <si>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</si>
  <si>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</si>
  <si>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</si>
  <si>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</si>
  <si>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</si>
  <si>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</si>
  <si>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</si>
  <si>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</si>
  <si>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</si>
  <si>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</si>
  <si>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</si>
  <si>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</si>
  <si>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</si>
  <si>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</si>
  <si>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</si>
  <si>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</si>
  <si>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</si>
  <si>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</si>
  <si>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</si>
  <si>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</si>
  <si>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</si>
  <si>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</si>
  <si>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</si>
  <si>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</si>
  <si>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</si>
  <si>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</si>
  <si>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</si>
  <si>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</si>
  <si>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</si>
  <si>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</si>
  <si>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</si>
  <si>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</si>
  <si>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</si>
  <si>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</si>
  <si>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</si>
  <si>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</si>
  <si>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</si>
  <si>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</si>
  <si>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</si>
  <si>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</si>
  <si>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</si>
  <si>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</si>
  <si>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</si>
  <si>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</si>
  <si>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</si>
  <si>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</si>
  <si>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</si>
  <si>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</si>
  <si>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</si>
  <si>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</si>
  <si>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</si>
  <si>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</si>
  <si>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</si>
  <si>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</si>
  <si>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</si>
  <si>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</si>
  <si>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</si>
  <si>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</si>
  <si>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</si>
  <si>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</si>
  <si>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</si>
  <si>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</si>
  <si>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</si>
  <si>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</si>
  <si>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</si>
  <si>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</si>
  <si>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</si>
  <si>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</si>
  <si>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</si>
  <si>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</si>
  <si>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</si>
  <si>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</si>
  <si>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</si>
  <si>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</si>
  <si>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</si>
  <si>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</si>
  <si>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</si>
  <si>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</si>
  <si>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</si>
  <si>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</si>
  <si>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</si>
  <si>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</si>
  <si>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</si>
  <si>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</si>
  <si>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</si>
  <si>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</si>
  <si>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</si>
  <si>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</si>
  <si>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</si>
  <si>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</si>
  <si>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</si>
  <si>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</si>
  <si>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</si>
  <si>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</si>
  <si>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</si>
  <si>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</si>
  <si>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</si>
  <si>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</si>
  <si>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</si>
  <si>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</si>
  <si>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</si>
  <si>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</si>
  <si>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</si>
  <si>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</si>
  <si>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</si>
  <si>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</si>
  <si>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</si>
  <si>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</si>
  <si>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</si>
  <si>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</si>
  <si>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</si>
  <si>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</si>
  <si>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</si>
  <si>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</si>
  <si>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</si>
  <si>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</si>
  <si>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</si>
  <si>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</si>
  <si>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</si>
  <si>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</si>
  <si>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</si>
  <si>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</si>
  <si>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</si>
  <si>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</si>
  <si>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</si>
  <si>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</si>
  <si>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</si>
  <si>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</si>
  <si>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</si>
  <si>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</si>
  <si>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</si>
  <si>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</si>
  <si>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</si>
  <si>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</si>
  <si>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</si>
  <si>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</si>
  <si>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</si>
  <si>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</si>
  <si>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</si>
  <si>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</si>
  <si>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</si>
  <si>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</si>
  <si>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</si>
  <si>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</si>
  <si>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</si>
  <si>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</si>
  <si>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</si>
  <si>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</si>
  <si>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</si>
  <si>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</si>
  <si>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</si>
  <si>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</si>
  <si>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</si>
  <si>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</si>
  <si>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</si>
  <si>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</si>
  <si>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</si>
  <si>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</si>
  <si>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</si>
  <si>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</si>
  <si>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</si>
  <si>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</si>
  <si>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</si>
  <si>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</si>
  <si>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</si>
  <si>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</si>
  <si>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</si>
  <si>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</si>
  <si>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</si>
  <si>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</si>
  <si>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</si>
  <si>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</si>
  <si>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</si>
  <si>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</si>
  <si>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</si>
  <si>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</si>
  <si>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</si>
  <si>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</si>
  <si>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</si>
  <si>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</si>
  <si>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</si>
  <si>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</si>
  <si>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</si>
  <si>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</si>
  <si>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</si>
  <si>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</si>
  <si>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</si>
  <si>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</si>
  <si>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</si>
  <si>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</si>
  <si>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</si>
  <si>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</si>
  <si>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</si>
  <si>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</si>
  <si>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</si>
  <si>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</si>
  <si>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</si>
  <si>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</si>
  <si>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</si>
  <si>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</si>
  <si>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</si>
  <si>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</si>
  <si>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</si>
  <si>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</si>
  <si>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</si>
  <si>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</si>
  <si>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</si>
  <si>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</si>
  <si>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</si>
  <si>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</si>
  <si>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</si>
  <si>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</si>
  <si>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</si>
  <si>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</si>
  <si>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</si>
  <si>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</si>
  <si>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</si>
  <si>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</si>
  <si>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</si>
  <si>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</si>
  <si>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</si>
  <si>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</si>
  <si>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</si>
  <si>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</si>
  <si>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</si>
  <si>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</si>
  <si>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</si>
  <si>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</si>
  <si>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</si>
  <si>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</si>
  <si>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</si>
  <si>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</si>
  <si>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</si>
  <si>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</si>
  <si>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</si>
  <si>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</si>
  <si>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</si>
  <si>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</si>
  <si>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</si>
  <si>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</si>
  <si>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</si>
  <si>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</si>
  <si>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</si>
  <si>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</si>
  <si>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</si>
  <si>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</si>
  <si>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</si>
  <si>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</si>
  <si>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</si>
  <si>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</si>
  <si>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</si>
  <si>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</si>
  <si>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</si>
  <si>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</si>
  <si>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</si>
  <si>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</si>
  <si>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</si>
  <si>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</si>
  <si>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</si>
  <si>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</si>
  <si>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</si>
  <si>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</si>
  <si>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</si>
  <si>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</si>
  <si>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</si>
  <si>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</si>
  <si>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</si>
  <si>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</si>
  <si>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</si>
  <si>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</si>
  <si>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</si>
  <si>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</si>
  <si>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</si>
  <si>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</si>
  <si>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</si>
  <si>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</si>
  <si>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</si>
  <si>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</si>
  <si>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</si>
  <si>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</si>
  <si>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</si>
  <si>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</si>
  <si>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</si>
  <si>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</si>
  <si>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</si>
  <si>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</si>
  <si>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</si>
  <si>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</si>
  <si>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</si>
  <si>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</si>
  <si>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</si>
  <si>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</si>
  <si>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</si>
  <si>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</si>
  <si>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</si>
  <si>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</si>
  <si>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</si>
  <si>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</si>
  <si>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</si>
  <si>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</si>
  <si>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</si>
  <si>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</si>
  <si>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</si>
  <si>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</si>
  <si>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</si>
  <si>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</si>
  <si>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</si>
  <si>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</si>
  <si>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</si>
  <si>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</si>
  <si>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</si>
  <si>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</si>
  <si>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</si>
  <si>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</si>
  <si>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</si>
  <si>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</si>
  <si>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</si>
  <si>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</si>
  <si>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</si>
  <si>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</si>
  <si>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</si>
  <si>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</si>
  <si>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</si>
  <si>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</si>
  <si>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</si>
  <si>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</si>
  <si>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</si>
  <si>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</si>
  <si>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</si>
  <si>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</si>
  <si>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</si>
  <si>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</si>
  <si>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</si>
  <si>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</si>
  <si>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</si>
  <si>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</si>
  <si>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</si>
  <si>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</si>
  <si>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</si>
  <si>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</si>
  <si>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</si>
  <si>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</si>
  <si>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</si>
  <si>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</si>
  <si>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</si>
  <si>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</si>
  <si>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</si>
  <si>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</si>
  <si>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</si>
  <si>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</si>
  <si>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</si>
  <si>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</si>
  <si>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</si>
  <si>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</si>
  <si>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</si>
  <si>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</si>
  <si>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</si>
  <si>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</si>
  <si>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</si>
  <si>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</si>
  <si>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</si>
  <si>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</si>
  <si>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</si>
  <si>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</si>
  <si>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</si>
  <si>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</si>
  <si>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</si>
  <si>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</si>
  <si>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</si>
  <si>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</si>
  <si>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</si>
  <si>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</si>
  <si>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</si>
  <si>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</si>
  <si>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</si>
  <si>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</si>
  <si>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</si>
  <si>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</si>
  <si>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</si>
  <si>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</si>
  <si>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</si>
  <si>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</si>
  <si>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</si>
  <si>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</si>
  <si>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</si>
  <si>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</si>
  <si>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</si>
  <si>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</si>
  <si>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</si>
  <si>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</si>
  <si>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</si>
  <si>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</si>
  <si>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</si>
  <si>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</si>
  <si>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</si>
  <si>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</si>
  <si>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</si>
  <si>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</si>
  <si>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</si>
  <si>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</si>
  <si>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</si>
  <si>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</si>
  <si>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</si>
  <si>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</si>
  <si>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</si>
  <si>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</si>
  <si>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</si>
  <si>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</si>
  <si>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</si>
  <si>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</si>
  <si>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</si>
  <si>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</si>
  <si>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</si>
  <si>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</si>
  <si>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</si>
  <si>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</si>
  <si>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</si>
  <si>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</si>
  <si>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</si>
  <si>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</si>
  <si>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</si>
  <si>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</si>
  <si>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</si>
  <si>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</si>
  <si>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</si>
  <si>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</si>
  <si>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</si>
  <si>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</si>
  <si>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</si>
  <si>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</si>
  <si>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</si>
  <si>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</si>
  <si>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</si>
  <si>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</si>
  <si>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</si>
  <si>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</si>
  <si>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</si>
  <si>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</si>
  <si>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</si>
  <si>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</si>
  <si>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</si>
  <si>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</si>
  <si>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</si>
  <si>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</si>
  <si>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</si>
  <si>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</si>
  <si>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</si>
  <si>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</si>
  <si>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</si>
  <si>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</si>
  <si>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</si>
  <si>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</si>
  <si>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</si>
  <si>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</si>
  <si>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</si>
  <si>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</si>
  <si>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</si>
  <si>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</si>
  <si>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</si>
  <si>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</si>
  <si>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</si>
  <si>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</si>
  <si>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</si>
  <si>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</si>
  <si>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</si>
  <si>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</si>
  <si>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</si>
  <si>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</si>
  <si>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</si>
  <si>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</si>
  <si>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</si>
  <si>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</si>
  <si>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</si>
  <si>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</si>
  <si>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</si>
  <si>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</si>
  <si>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</si>
  <si>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</si>
  <si>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</si>
  <si>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</si>
  <si>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</si>
  <si>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</si>
  <si>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</si>
  <si>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</si>
  <si>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</si>
  <si>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</si>
  <si>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</si>
  <si>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</si>
  <si>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</si>
  <si>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</si>
  <si>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</si>
  <si>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</si>
  <si>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</si>
  <si>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</si>
  <si>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</si>
  <si>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</si>
  <si>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</si>
  <si>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</si>
  <si>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</si>
  <si>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</si>
  <si>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</si>
  <si>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</si>
  <si>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</si>
  <si>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</si>
  <si>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</si>
  <si>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</si>
  <si>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</si>
  <si>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</si>
  <si>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</si>
  <si>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</si>
  <si>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</si>
  <si>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</si>
  <si>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</si>
  <si>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</si>
  <si>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</si>
  <si>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</si>
  <si>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</si>
  <si>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</si>
  <si>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</si>
  <si>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</si>
  <si>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</si>
  <si>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</si>
  <si>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</si>
  <si>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</si>
  <si>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</si>
  <si>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</si>
  <si>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</si>
  <si>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</si>
  <si>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</si>
  <si>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</si>
  <si>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</si>
  <si>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</si>
  <si>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</si>
  <si>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</si>
  <si>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</si>
  <si>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</si>
  <si>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</si>
  <si>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</si>
  <si>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</si>
  <si>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</si>
  <si>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</si>
  <si>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</si>
  <si>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</si>
  <si>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</si>
  <si>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</si>
  <si>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</si>
  <si>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</si>
  <si>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</si>
  <si>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</si>
  <si>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</si>
  <si>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</si>
  <si>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</si>
  <si>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</si>
  <si>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</si>
  <si>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</si>
  <si>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</si>
  <si>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</si>
  <si>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</si>
  <si>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</si>
  <si>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</si>
  <si>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</si>
  <si>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</si>
  <si>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</si>
  <si>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</si>
  <si>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</si>
  <si>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</si>
  <si>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</si>
  <si>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</si>
  <si>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</si>
  <si>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</si>
  <si>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</si>
  <si>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</si>
  <si>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</si>
  <si>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</si>
  <si>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</si>
  <si>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</si>
  <si>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</si>
  <si>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</si>
  <si>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</si>
  <si>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</si>
  <si>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</si>
  <si>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</si>
  <si>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</si>
  <si>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</si>
  <si>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</si>
  <si>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</si>
  <si>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</si>
  <si>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</si>
  <si>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</si>
  <si>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</si>
  <si>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</si>
  <si>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</si>
  <si>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</si>
  <si>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</si>
  <si>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</si>
  <si>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</si>
  <si>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</si>
  <si>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</si>
  <si>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</si>
  <si>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</si>
  <si>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</si>
  <si>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</si>
  <si>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</si>
  <si>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</si>
  <si>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</si>
  <si>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</si>
  <si>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</si>
  <si>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</si>
  <si>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</si>
  <si>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</si>
  <si>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</si>
  <si>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</si>
  <si>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</si>
  <si>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</si>
  <si>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</si>
  <si>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</si>
  <si>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</si>
  <si>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</si>
  <si>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</si>
  <si>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</si>
  <si>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</si>
  <si>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</si>
  <si>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</si>
  <si>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</si>
  <si>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</si>
  <si>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</si>
  <si>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</si>
  <si>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</si>
  <si>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</si>
  <si>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</si>
  <si>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</si>
  <si>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</si>
  <si>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</si>
  <si>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</si>
  <si>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</si>
  <si>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</si>
  <si>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</si>
  <si>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</si>
  <si>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</si>
  <si>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</si>
  <si>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</si>
  <si>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</si>
  <si>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</si>
  <si>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</si>
  <si>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</si>
  <si>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</si>
  <si>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</si>
  <si>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</si>
  <si>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</si>
  <si>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</si>
  <si>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</si>
  <si>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</si>
  <si>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</si>
  <si>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</si>
  <si>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</si>
  <si>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</si>
  <si>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</si>
  <si>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</si>
  <si>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</si>
  <si>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</si>
  <si>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</si>
  <si>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</si>
  <si>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</si>
  <si>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</si>
  <si>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</si>
  <si>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</si>
  <si>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</si>
  <si>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</si>
  <si>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</si>
  <si>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</si>
  <si>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</si>
  <si>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</si>
  <si>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</si>
  <si>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</si>
  <si>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</si>
  <si>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</si>
  <si>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</si>
  <si>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</si>
  <si>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</si>
  <si>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</si>
  <si>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</si>
  <si>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</si>
  <si>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</si>
  <si>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</si>
  <si>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</si>
  <si>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</si>
  <si>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</si>
  <si>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</si>
  <si>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</si>
  <si>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</si>
  <si>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</si>
  <si>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</si>
  <si>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</si>
  <si>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</si>
  <si>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</si>
  <si>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</si>
  <si>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</si>
  <si>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</si>
  <si>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</si>
  <si>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</si>
  <si>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</si>
  <si>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</si>
  <si>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</si>
  <si>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</si>
  <si>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</si>
  <si>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</si>
  <si>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</si>
  <si>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</si>
  <si>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</si>
  <si>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</si>
  <si>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</si>
  <si>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</si>
  <si>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</si>
  <si>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</si>
  <si>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</si>
  <si>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</si>
  <si>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</si>
  <si>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</si>
  <si>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</si>
  <si>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</si>
  <si>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</si>
  <si>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</si>
  <si>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</si>
  <si>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</si>
  <si>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</si>
  <si>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</si>
  <si>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</si>
  <si>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</si>
  <si>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</si>
  <si>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</si>
  <si>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</si>
  <si>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</si>
  <si>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</si>
  <si>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</si>
  <si>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</si>
  <si>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</si>
  <si>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</si>
  <si>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</si>
  <si>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</si>
  <si>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</si>
  <si>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</si>
  <si>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</si>
  <si>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</si>
  <si>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</si>
  <si>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</si>
  <si>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</si>
  <si>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</si>
  <si>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</si>
  <si>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</si>
  <si>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</si>
  <si>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</si>
  <si>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</si>
  <si>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</si>
  <si>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</si>
  <si>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</si>
  <si>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</si>
  <si>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</si>
  <si>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</si>
  <si>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</si>
  <si>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</si>
  <si>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</si>
  <si>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</si>
  <si>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</si>
  <si>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</si>
  <si>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</si>
  <si>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</si>
  <si>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</si>
  <si>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</si>
  <si>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</si>
  <si>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</si>
  <si>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</si>
  <si>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</si>
  <si>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</si>
  <si>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</si>
  <si>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</si>
  <si>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</si>
  <si>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</si>
  <si>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</si>
  <si>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</si>
  <si>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</si>
  <si>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</si>
  <si>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</si>
  <si>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</si>
  <si>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</si>
  <si>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</si>
  <si>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</si>
  <si>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</si>
  <si>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</si>
  <si>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</si>
  <si>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</si>
  <si>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</si>
  <si>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</si>
  <si>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</si>
  <si>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</si>
  <si>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</si>
  <si>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</si>
  <si>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</si>
  <si>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</si>
  <si>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</si>
  <si>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</si>
  <si>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</si>
  <si>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</si>
  <si>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</si>
  <si>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</si>
  <si>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</si>
  <si>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</si>
  <si>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</si>
  <si>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</si>
  <si>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</si>
  <si>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</si>
  <si>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</si>
  <si>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</si>
  <si>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</si>
  <si>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</si>
  <si>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</si>
  <si>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</si>
  <si>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</si>
  <si>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</si>
  <si>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</si>
  <si>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</si>
  <si>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</si>
  <si>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</si>
  <si>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</si>
  <si>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</si>
  <si>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</si>
  <si>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</si>
  <si>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</si>
  <si>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</si>
  <si>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</si>
  <si>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</si>
  <si>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</si>
  <si>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</si>
  <si>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</si>
  <si>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</si>
  <si>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</si>
  <si>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</si>
  <si>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</si>
  <si>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</si>
  <si>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</si>
  <si>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</si>
  <si>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</si>
  <si>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</si>
  <si>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</si>
  <si>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</si>
  <si>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</si>
  <si>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</si>
  <si>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</si>
  <si>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</si>
  <si>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</si>
  <si>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</si>
  <si>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</si>
  <si>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</si>
  <si>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</si>
  <si>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</si>
  <si>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</si>
  <si>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</si>
  <si>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</si>
  <si>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</si>
  <si>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</si>
  <si>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</si>
  <si>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</si>
  <si>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</si>
  <si>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</si>
  <si>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</si>
  <si>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</si>
  <si>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</si>
  <si>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</si>
  <si>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</si>
  <si>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</si>
  <si>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</si>
  <si>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</si>
  <si>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</si>
  <si>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</si>
  <si>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</si>
  <si>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</si>
  <si>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</si>
  <si>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</si>
  <si>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</si>
  <si>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</si>
  <si>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</si>
  <si>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</si>
  <si>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</si>
  <si>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</si>
  <si>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</si>
  <si>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</si>
  <si>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</si>
  <si>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</si>
  <si>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</si>
  <si>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</si>
  <si>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</si>
  <si>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</si>
  <si>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</si>
  <si>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</si>
  <si>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</si>
  <si>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</si>
  <si>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</si>
  <si>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</si>
  <si>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</si>
  <si>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</si>
  <si>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</si>
  <si>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</si>
  <si>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</si>
  <si>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</si>
  <si>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</si>
  <si>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</si>
  <si>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</si>
  <si>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</si>
  <si>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</si>
  <si>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</si>
  <si>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</si>
  <si>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</si>
  <si>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</si>
  <si>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</si>
  <si>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</si>
  <si>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</si>
  <si>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</si>
  <si>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</si>
  <si>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</si>
  <si>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</si>
  <si>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</si>
  <si>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</si>
  <si>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</si>
  <si>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</si>
  <si>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</si>
  <si>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</si>
  <si>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</si>
  <si>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</si>
  <si>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</si>
  <si>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</si>
  <si>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</si>
  <si>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</si>
  <si>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</si>
  <si>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</si>
  <si>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</si>
  <si>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</si>
  <si>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</si>
  <si>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</si>
  <si>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</si>
  <si>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</si>
  <si>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</si>
  <si>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</si>
  <si>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</si>
  <si>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</si>
  <si>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</si>
  <si>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</si>
  <si>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</si>
  <si>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</si>
  <si>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</si>
  <si>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</si>
  <si>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</si>
  <si>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</si>
  <si>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</si>
  <si>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</si>
  <si>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</si>
  <si>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</si>
  <si>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</si>
  <si>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</si>
  <si>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</si>
  <si>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</si>
  <si>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</si>
  <si>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</si>
  <si>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</si>
  <si>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</si>
  <si>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</si>
  <si>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</si>
  <si>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</si>
  <si>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</si>
  <si>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</si>
  <si>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</si>
  <si>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</si>
  <si>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</si>
  <si>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</si>
  <si>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</si>
  <si>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</si>
  <si>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</si>
  <si>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</si>
  <si>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</si>
  <si>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</si>
  <si>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</si>
  <si>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</si>
  <si>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</si>
  <si>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</si>
  <si>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</si>
  <si>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</si>
  <si>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</si>
  <si>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</si>
  <si>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</si>
  <si>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</si>
  <si>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</si>
  <si>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</si>
  <si>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</si>
  <si>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</si>
  <si>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</si>
  <si>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</si>
  <si>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</si>
  <si>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</si>
  <si>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</si>
  <si>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</si>
  <si>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</si>
  <si>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</si>
  <si>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</si>
  <si>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</si>
  <si>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</si>
  <si>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</si>
  <si>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</si>
  <si>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</si>
  <si>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</si>
  <si>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</si>
  <si>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</si>
  <si>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</si>
  <si>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</si>
  <si>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</si>
  <si>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</si>
  <si>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</si>
  <si>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</si>
  <si>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</si>
  <si>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</si>
  <si>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</si>
  <si>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</si>
  <si>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</si>
  <si>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</si>
  <si>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</si>
  <si>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</si>
  <si>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</si>
  <si>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</si>
  <si>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</si>
  <si>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</si>
  <si>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</si>
  <si>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</si>
  <si>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</si>
  <si>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</si>
  <si>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</si>
  <si>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</si>
  <si>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</si>
  <si>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</si>
  <si>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</si>
  <si>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</si>
  <si>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</si>
  <si>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</si>
  <si>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</si>
  <si>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</si>
  <si>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</si>
  <si>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</si>
  <si>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</si>
  <si>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</si>
  <si>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</si>
  <si>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</si>
  <si>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</si>
  <si>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</si>
  <si>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</si>
  <si>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</si>
  <si>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</si>
  <si>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</si>
  <si>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</si>
  <si>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</si>
  <si>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</si>
  <si>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</si>
  <si>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</si>
  <si>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</si>
  <si>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</si>
  <si>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</si>
  <si>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</si>
  <si>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</si>
  <si>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</si>
  <si>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</si>
  <si>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</si>
  <si>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</si>
  <si>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</si>
  <si>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</si>
  <si>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</si>
  <si>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</si>
  <si>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</si>
  <si>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</si>
  <si>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</si>
  <si>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</si>
  <si>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</si>
  <si>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</si>
  <si>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</si>
  <si>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</si>
  <si>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</si>
  <si>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</si>
  <si>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</si>
  <si>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</si>
  <si>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</si>
  <si>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</si>
  <si>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</si>
  <si>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</si>
  <si>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</si>
  <si>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</si>
  <si>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</si>
  <si>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</si>
  <si>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</si>
  <si>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</si>
  <si>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</si>
  <si>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</si>
  <si>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</si>
  <si>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</si>
  <si>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</si>
  <si>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</si>
  <si>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</si>
  <si>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</si>
  <si>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</si>
  <si>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</si>
  <si>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</si>
  <si>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</si>
  <si>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</si>
  <si>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</si>
  <si>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</si>
  <si>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</si>
  <si>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</si>
  <si>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</si>
  <si>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</si>
  <si>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</si>
  <si>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</si>
  <si>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</si>
  <si>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</si>
  <si>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</si>
  <si>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</si>
  <si>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</si>
  <si>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</si>
  <si>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</si>
  <si>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</si>
  <si>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</si>
  <si>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</si>
  <si>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</si>
  <si>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</si>
  <si>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</si>
  <si>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</si>
  <si>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</si>
  <si>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</si>
  <si>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</si>
  <si>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</si>
  <si>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</si>
  <si>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</si>
  <si>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</si>
  <si>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</si>
  <si>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</si>
  <si>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</si>
  <si>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</si>
  <si>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</si>
  <si>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</si>
  <si>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</si>
  <si>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</si>
  <si>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</si>
  <si>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</si>
  <si>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</si>
  <si>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</si>
  <si>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</si>
  <si>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</si>
  <si>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</si>
  <si>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</si>
  <si>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</si>
  <si>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</si>
  <si>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</si>
  <si>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</si>
  <si>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</si>
  <si>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</si>
  <si>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</si>
  <si>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</si>
  <si>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</si>
  <si>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</si>
  <si>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</si>
  <si>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</si>
  <si>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</si>
  <si>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</si>
  <si>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</si>
  <si>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</si>
  <si>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</si>
  <si>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</si>
  <si>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</si>
  <si>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</si>
  <si>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</si>
  <si>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</si>
  <si>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</si>
  <si>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</si>
  <si>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</si>
  <si>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</si>
  <si>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</si>
  <si>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</si>
  <si>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</si>
  <si>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</si>
  <si>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</si>
  <si>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</si>
  <si>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</si>
  <si>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</si>
  <si>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</si>
  <si>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</si>
  <si>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</si>
  <si>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</si>
  <si>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</si>
  <si>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</si>
  <si>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</si>
  <si>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</si>
  <si>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</si>
  <si>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</si>
  <si>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</si>
  <si>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</si>
  <si>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</si>
  <si>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</si>
  <si>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</si>
  <si>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</si>
  <si>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</si>
  <si>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</si>
  <si>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</si>
  <si>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</si>
  <si>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</si>
  <si>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</si>
  <si>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</si>
  <si>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</si>
  <si>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</si>
  <si>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</si>
  <si>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</si>
  <si>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</si>
  <si>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</si>
  <si>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</si>
  <si>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</si>
  <si>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</si>
  <si>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</si>
  <si>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</si>
  <si>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</si>
  <si>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</si>
  <si>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</si>
  <si>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</si>
  <si>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</si>
  <si>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</si>
  <si>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</si>
  <si>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</si>
  <si>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</si>
  <si>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</si>
  <si>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</si>
  <si>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</si>
  <si>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</si>
  <si>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</si>
  <si>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</si>
  <si>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</si>
  <si>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</si>
  <si>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</si>
  <si>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</si>
  <si>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</si>
  <si>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</si>
  <si>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</si>
  <si>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</si>
  <si>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</si>
  <si>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</si>
  <si>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</si>
  <si>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</si>
  <si>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</si>
  <si>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</si>
  <si>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</si>
  <si>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</si>
  <si>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</si>
  <si>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</si>
  <si>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</si>
  <si>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</si>
  <si>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</si>
  <si>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</si>
  <si>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</si>
  <si>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</si>
  <si>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</si>
  <si>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</si>
  <si>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</si>
  <si>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</si>
  <si>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</si>
  <si>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</si>
  <si>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</si>
  <si>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</si>
  <si>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</si>
  <si>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</si>
  <si>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</si>
  <si>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</si>
  <si>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</si>
  <si>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</si>
  <si>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</si>
  <si>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</si>
  <si>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</si>
  <si>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</si>
  <si>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</si>
  <si>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</si>
  <si>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</si>
  <si>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</si>
  <si>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</si>
  <si>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</si>
  <si>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</si>
  <si>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</si>
  <si>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</si>
  <si>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</si>
  <si>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</si>
  <si>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</si>
  <si>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</si>
  <si>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</si>
  <si>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</si>
  <si>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</si>
  <si>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</si>
  <si>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</si>
  <si>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</si>
  <si>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</si>
  <si>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</si>
  <si>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</si>
  <si>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</si>
  <si>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</si>
  <si>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</si>
  <si>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</si>
  <si>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</si>
  <si>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</si>
  <si>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</si>
  <si>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</si>
  <si>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</si>
  <si>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</si>
  <si>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</si>
  <si>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</si>
  <si>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</si>
  <si>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</si>
  <si>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</si>
  <si>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</si>
  <si>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</si>
  <si>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</si>
  <si>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</si>
  <si>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</si>
  <si>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</si>
  <si>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</si>
  <si>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</si>
  <si>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</si>
  <si>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</si>
  <si>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</si>
  <si>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</si>
  <si>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</si>
  <si>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</si>
  <si>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</si>
  <si>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</si>
  <si>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</si>
  <si>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</si>
  <si>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</si>
  <si>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</si>
  <si>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</si>
  <si>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</si>
  <si>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</si>
  <si>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</si>
  <si>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</si>
  <si>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</si>
  <si>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</si>
  <si>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</si>
  <si>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</si>
  <si>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</si>
  <si>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</si>
  <si>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</si>
  <si>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</si>
  <si>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</si>
  <si>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</si>
  <si>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</si>
  <si>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</si>
  <si>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</si>
  <si>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</si>
  <si>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</si>
  <si>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</si>
  <si>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</si>
  <si>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</si>
  <si>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</si>
  <si>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</si>
  <si>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</si>
  <si>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</si>
  <si>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</si>
  <si>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</si>
  <si>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</si>
  <si>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</si>
  <si>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</si>
  <si>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</si>
  <si>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</si>
  <si>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</si>
  <si>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</si>
  <si>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</si>
  <si>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</si>
  <si>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</si>
  <si>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</si>
  <si>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</si>
  <si>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</si>
  <si>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</si>
  <si>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</si>
  <si>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</si>
  <si>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</si>
  <si>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</si>
  <si>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</si>
  <si>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</si>
  <si>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</si>
  <si>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</si>
  <si>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</si>
  <si>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</si>
  <si>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</si>
  <si>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</si>
  <si>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</si>
  <si>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</si>
  <si>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</si>
  <si>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</si>
  <si>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</si>
  <si>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</si>
  <si>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</si>
  <si>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</si>
  <si>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</si>
  <si>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</si>
  <si>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</si>
  <si>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</si>
  <si>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</si>
  <si>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</si>
  <si>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</si>
  <si>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</si>
  <si>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</si>
  <si>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</si>
  <si>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</si>
  <si>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</si>
  <si>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</si>
  <si>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</si>
  <si>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</si>
  <si>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</si>
  <si>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</si>
  <si>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</si>
  <si>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</si>
  <si>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</si>
  <si>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</si>
  <si>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</si>
  <si>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</si>
  <si>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</si>
  <si>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</si>
  <si>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</si>
  <si>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</si>
  <si>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</si>
  <si>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</si>
  <si>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</si>
  <si>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</si>
  <si>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</si>
  <si>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</si>
  <si>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</si>
  <si>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</si>
  <si>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</si>
  <si>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</si>
  <si>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</si>
  <si>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</si>
  <si>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</si>
  <si>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</si>
  <si>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</si>
  <si>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</si>
  <si>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</si>
  <si>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</si>
  <si>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</si>
  <si>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</si>
  <si>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</si>
  <si>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</si>
  <si>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</si>
  <si>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</si>
  <si>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</si>
  <si>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</si>
  <si>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</si>
  <si>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</si>
  <si>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</si>
  <si>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</si>
  <si>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</si>
  <si>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</si>
  <si>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</si>
  <si>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</si>
  <si>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</si>
  <si>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</si>
  <si>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</si>
  <si>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</si>
  <si>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</si>
  <si>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</si>
  <si>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</si>
  <si>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</si>
  <si>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</si>
  <si>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</si>
  <si>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</si>
  <si>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</si>
  <si>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</si>
  <si>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</si>
  <si>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</si>
  <si>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</si>
  <si>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</si>
  <si>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</si>
  <si>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</si>
  <si>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</si>
  <si>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</si>
  <si>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</si>
  <si>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</si>
  <si>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</si>
  <si>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</si>
  <si>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</si>
  <si>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</si>
  <si>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</si>
  <si>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</si>
  <si>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</si>
  <si>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</si>
  <si>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</si>
  <si>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</si>
  <si>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</si>
  <si>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</si>
  <si>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</si>
  <si>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</si>
  <si>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</si>
  <si>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</si>
  <si>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</si>
  <si>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</si>
  <si>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</si>
  <si>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</si>
  <si>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</si>
  <si>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</si>
  <si>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</si>
  <si>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</si>
  <si>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</si>
  <si>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</si>
  <si>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</si>
  <si>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</si>
  <si>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</si>
  <si>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</si>
  <si>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</si>
  <si>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</si>
  <si>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</si>
  <si>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</si>
  <si>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</si>
  <si>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</si>
  <si>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</si>
  <si>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</si>
  <si>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</si>
  <si>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</si>
  <si>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</si>
  <si>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</si>
  <si>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</si>
  <si>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</si>
  <si>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</si>
  <si>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</si>
  <si>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</si>
  <si>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</si>
  <si>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</si>
  <si>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</si>
  <si>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</si>
  <si>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</si>
  <si>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</si>
  <si>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</si>
  <si>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</si>
  <si>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</si>
  <si>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</si>
  <si>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</si>
  <si>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</si>
  <si>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</si>
  <si>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</si>
  <si>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</si>
  <si>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</si>
  <si>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</si>
  <si>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</si>
  <si>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</si>
  <si>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</si>
  <si>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</si>
  <si>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</si>
  <si>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</si>
  <si>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</si>
  <si>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</si>
  <si>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</si>
  <si>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</si>
  <si>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</si>
  <si>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</si>
  <si>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</si>
  <si>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</si>
  <si>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</si>
  <si>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</si>
  <si>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</si>
  <si>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</si>
  <si>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</si>
  <si>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</si>
  <si>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</si>
  <si>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</si>
  <si>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</si>
  <si>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</si>
  <si>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</si>
  <si>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</si>
  <si>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</si>
  <si>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</si>
  <si>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</si>
  <si>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</si>
  <si>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</si>
  <si>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</si>
  <si>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</si>
  <si>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</si>
  <si>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</si>
  <si>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</si>
  <si>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</si>
  <si>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</si>
  <si>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</si>
  <si>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</si>
  <si>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</si>
  <si>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</si>
  <si>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</si>
  <si>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</si>
  <si>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</si>
  <si>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</si>
  <si>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</si>
  <si>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</si>
  <si>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</si>
  <si>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</si>
  <si>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</si>
  <si>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</si>
  <si>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</si>
  <si>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</si>
  <si>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</si>
  <si>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</si>
  <si>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</si>
  <si>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</si>
  <si>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</si>
  <si>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</si>
  <si>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</si>
  <si>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</si>
  <si>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</si>
  <si>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</si>
  <si>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</si>
  <si>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</si>
  <si>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</si>
  <si>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</si>
  <si>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</si>
  <si>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</si>
  <si>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</si>
  <si>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</si>
  <si>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</si>
  <si>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</si>
  <si>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</si>
  <si>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</si>
  <si>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</si>
  <si>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</si>
  <si>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</si>
  <si>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</si>
  <si>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</si>
  <si>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</si>
  <si>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</si>
  <si>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</si>
  <si>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</si>
  <si>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</si>
  <si>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</si>
  <si>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</si>
  <si>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</si>
  <si>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</si>
  <si>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</si>
  <si>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</si>
  <si>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</si>
  <si>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</si>
  <si>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</si>
  <si>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</si>
  <si>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</si>
  <si>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</si>
  <si>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</si>
  <si>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</si>
  <si>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</si>
  <si>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</si>
  <si>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</si>
  <si>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</si>
  <si>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</si>
  <si>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</si>
  <si>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</si>
  <si>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</si>
  <si>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</si>
  <si>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</si>
  <si>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</si>
  <si>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</si>
  <si>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</si>
  <si>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</si>
  <si>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</si>
  <si>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</si>
  <si>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</si>
  <si>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</si>
  <si>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</si>
  <si>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</si>
  <si>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</si>
  <si>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</si>
  <si>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</si>
  <si>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</si>
  <si>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</si>
  <si>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</si>
  <si>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</si>
  <si>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</si>
  <si>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</si>
  <si>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</si>
  <si>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</si>
  <si>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</si>
  <si>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</si>
  <si>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</si>
  <si>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</si>
  <si>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</si>
  <si>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</si>
  <si>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</si>
  <si>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</si>
  <si>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</si>
  <si>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</si>
  <si>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</si>
  <si>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</si>
  <si>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</si>
  <si>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</si>
  <si>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</si>
  <si>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</si>
  <si>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</si>
  <si>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</si>
  <si>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</si>
  <si>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</si>
  <si>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</si>
  <si>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</si>
  <si>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</si>
  <si>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</si>
  <si>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</si>
  <si>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</si>
  <si>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</si>
  <si>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</si>
  <si>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</si>
  <si>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</si>
  <si>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</si>
  <si>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</si>
  <si>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</si>
  <si>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</si>
  <si>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</si>
  <si>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</si>
  <si>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</si>
  <si>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</si>
  <si>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</si>
  <si>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</si>
  <si>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</si>
  <si>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</si>
  <si>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</si>
  <si>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</si>
  <si>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</si>
  <si>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</si>
  <si>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</si>
  <si>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</si>
  <si>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</si>
  <si>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</si>
  <si>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</si>
  <si>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</si>
  <si>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</si>
  <si>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</si>
  <si>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</si>
  <si>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</si>
  <si>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</si>
  <si>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</si>
  <si>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</si>
  <si>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</si>
  <si>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</si>
  <si>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</si>
  <si>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</si>
  <si>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</si>
  <si>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</si>
  <si>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</si>
  <si>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</si>
  <si>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</si>
  <si>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</si>
  <si>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</si>
  <si>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</si>
  <si>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</si>
  <si>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</si>
  <si>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</si>
  <si>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</si>
  <si>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</si>
  <si>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</si>
  <si>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</si>
  <si>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</si>
  <si>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</si>
  <si>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</si>
  <si>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</si>
  <si>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</si>
  <si>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</si>
  <si>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</si>
  <si>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</si>
  <si>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</si>
  <si>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</si>
  <si>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</si>
  <si>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</si>
  <si>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</si>
  <si>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</si>
  <si>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</si>
  <si>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</si>
  <si>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</si>
  <si>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</si>
  <si>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</si>
  <si>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</si>
  <si>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</si>
  <si>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</si>
  <si>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</si>
  <si>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</si>
  <si>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</si>
  <si>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</si>
  <si>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</si>
  <si>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</si>
  <si>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</si>
  <si>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</si>
  <si>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</si>
  <si>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</si>
  <si>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</si>
  <si>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</si>
  <si>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</si>
  <si>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</si>
  <si>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</si>
  <si>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</si>
  <si>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</si>
  <si>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</si>
  <si>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</si>
  <si>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</si>
  <si>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</si>
  <si>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</si>
  <si>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</si>
  <si>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</si>
  <si>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</si>
  <si>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</si>
  <si>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</si>
  <si>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</si>
  <si>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</si>
  <si>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</si>
  <si>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</si>
  <si>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</si>
  <si>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</si>
  <si>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</si>
  <si>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</si>
  <si>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</si>
  <si>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</si>
  <si>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</si>
  <si>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</si>
  <si>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</si>
  <si>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</si>
  <si>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</si>
  <si>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</si>
  <si>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</si>
  <si>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</si>
  <si>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</si>
  <si>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</si>
  <si>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</si>
  <si>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</si>
  <si>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</si>
  <si>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</si>
  <si>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</si>
  <si>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</si>
  <si>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</si>
  <si>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</si>
  <si>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</si>
  <si>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</si>
  <si>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</si>
  <si>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</si>
  <si>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</si>
  <si>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</si>
  <si>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</si>
  <si>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</si>
  <si>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</si>
  <si>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</si>
  <si>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</si>
  <si>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</si>
  <si>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</si>
  <si>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</si>
  <si>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</si>
  <si>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</si>
  <si>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</si>
  <si>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</si>
  <si>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</si>
  <si>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</si>
  <si>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</si>
  <si>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</si>
  <si>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</si>
  <si>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</si>
  <si>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</si>
  <si>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</si>
  <si>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</si>
  <si>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</si>
  <si>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</si>
  <si>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</si>
  <si>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</si>
  <si>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</si>
  <si>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</si>
  <si>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</si>
  <si>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</si>
  <si>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</si>
  <si>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</si>
  <si>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</si>
  <si>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</si>
  <si>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</si>
  <si>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</si>
  <si>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</si>
  <si>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</si>
  <si>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</si>
  <si>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</si>
  <si>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</si>
  <si>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</si>
  <si>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</si>
  <si>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</si>
  <si>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</si>
  <si>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</si>
  <si>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</si>
  <si>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</si>
  <si>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</si>
  <si>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</si>
  <si>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</si>
  <si>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</si>
  <si>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</si>
  <si>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</si>
  <si>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</si>
  <si>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</si>
  <si>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</si>
  <si>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</si>
  <si>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</si>
  <si>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</si>
  <si>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</si>
  <si>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</si>
  <si>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</si>
  <si>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</si>
  <si>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</si>
  <si>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</si>
  <si>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</si>
  <si>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</si>
  <si>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</si>
  <si>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</si>
  <si>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</si>
  <si>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</si>
  <si>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</si>
  <si>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</si>
  <si>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</si>
  <si>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</si>
  <si>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</si>
  <si>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</si>
  <si>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</si>
  <si>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</si>
  <si>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</si>
  <si>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</si>
  <si>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</si>
  <si>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</si>
  <si>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</si>
  <si>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</si>
  <si>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</si>
  <si>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</si>
  <si>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</si>
  <si>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</si>
  <si>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</si>
  <si>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</si>
  <si>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</si>
  <si>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</si>
  <si>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</si>
  <si>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</si>
  <si>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</si>
  <si>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</si>
  <si>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</si>
  <si>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</si>
  <si>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</si>
  <si>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</si>
  <si>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</si>
  <si>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</si>
  <si>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</si>
  <si>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</si>
  <si>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</si>
  <si>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</si>
  <si>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</si>
  <si>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</si>
  <si>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</si>
  <si>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</si>
  <si>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</si>
  <si>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</si>
  <si>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</si>
  <si>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</si>
  <si>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</si>
  <si>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</si>
  <si>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</si>
  <si>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</si>
  <si>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</si>
  <si>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</si>
  <si>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</si>
  <si>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</si>
  <si>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</si>
  <si>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</si>
  <si>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</si>
  <si>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</si>
  <si>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</si>
  <si>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</si>
  <si>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</si>
  <si>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</si>
  <si>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</si>
  <si>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</si>
  <si>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</si>
  <si>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</si>
  <si>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</si>
  <si>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</si>
  <si>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</si>
  <si>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</si>
  <si>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</si>
  <si>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</si>
  <si>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</si>
  <si>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</si>
  <si>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</si>
  <si>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</si>
  <si>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</si>
  <si>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</si>
  <si>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</si>
  <si>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</si>
  <si>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</si>
  <si>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</si>
  <si>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</si>
  <si>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</si>
  <si>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</si>
  <si>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</si>
  <si>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</si>
  <si>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</si>
  <si>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</si>
  <si>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</si>
  <si>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</si>
  <si>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</si>
  <si>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</si>
  <si>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</si>
  <si>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</si>
  <si>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</si>
  <si>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</si>
  <si>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</si>
  <si>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</si>
  <si>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</si>
  <si>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</si>
  <si>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</si>
  <si>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</si>
  <si>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</si>
  <si>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</si>
  <si>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</si>
  <si>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</si>
  <si>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</si>
  <si>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</si>
  <si>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</si>
  <si>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</si>
  <si>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</si>
  <si>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</si>
  <si>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</si>
  <si>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</si>
  <si>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</si>
  <si>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</si>
  <si>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</si>
  <si>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</si>
  <si>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</si>
  <si>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</si>
  <si>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</si>
  <si>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</si>
  <si>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</si>
  <si>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</si>
  <si>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</si>
  <si>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</si>
  <si>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</si>
  <si>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</si>
  <si>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</si>
  <si>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</si>
  <si>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</si>
  <si>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</si>
  <si>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</si>
  <si>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</si>
  <si>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</si>
  <si>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</si>
  <si>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</si>
  <si>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</si>
  <si>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</si>
  <si>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</si>
  <si>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</si>
  <si>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</si>
  <si>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</si>
  <si>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</si>
  <si>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</si>
  <si>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</si>
  <si>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</si>
  <si>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</si>
  <si>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</si>
  <si>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</si>
  <si>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</si>
  <si>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</si>
  <si>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</si>
  <si>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</si>
  <si>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</si>
  <si>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</si>
  <si>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</si>
  <si>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</si>
  <si>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</si>
  <si>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</si>
  <si>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</si>
  <si>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</si>
  <si>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</si>
  <si>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</si>
  <si>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</si>
  <si>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</si>
  <si>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</si>
  <si>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</si>
  <si>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</si>
  <si>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</si>
  <si>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</si>
  <si>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</si>
  <si>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</si>
  <si>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</si>
  <si>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</si>
  <si>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</si>
  <si>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</si>
  <si>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</si>
  <si>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</si>
  <si>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</si>
  <si>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</si>
  <si>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</si>
  <si>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</si>
  <si>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</si>
  <si>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</si>
  <si>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</si>
  <si>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</si>
  <si>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</si>
  <si>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</si>
  <si>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</si>
  <si>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</si>
  <si>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</si>
  <si>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</si>
  <si>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</si>
  <si>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</si>
  <si>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</si>
  <si>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</si>
  <si>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</si>
  <si>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</si>
  <si>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</si>
  <si>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</si>
  <si>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</si>
  <si>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</si>
  <si>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</si>
  <si>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</si>
  <si>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</si>
  <si>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</si>
  <si>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</si>
  <si>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</si>
  <si>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</si>
  <si>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</si>
  <si>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</si>
  <si>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</si>
  <si>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</si>
  <si>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</si>
  <si>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</si>
  <si>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</si>
  <si>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</si>
  <si>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</si>
  <si>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</si>
  <si>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</si>
  <si>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</si>
  <si>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</si>
  <si>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</si>
  <si>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</si>
  <si>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</si>
  <si>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</si>
  <si>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</si>
  <si>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</si>
  <si>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</si>
  <si>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</si>
  <si>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</si>
  <si>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</si>
  <si>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</si>
  <si>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</si>
  <si>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</si>
  <si>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</si>
  <si>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</si>
  <si>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</si>
  <si>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</si>
  <si>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</si>
  <si>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</si>
  <si>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</si>
  <si>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</si>
  <si>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</si>
  <si>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</si>
  <si>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</si>
  <si>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</si>
  <si>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</si>
  <si>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</si>
  <si>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</si>
  <si>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</si>
  <si>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</si>
  <si>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</si>
  <si>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</si>
  <si>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</si>
  <si>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</si>
  <si>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</si>
  <si>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</si>
  <si>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</si>
  <si>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</si>
  <si>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</si>
  <si>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</si>
  <si>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</si>
  <si>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</si>
  <si>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</si>
  <si>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</si>
  <si>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</si>
  <si>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</si>
  <si>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</si>
  <si>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</si>
  <si>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</si>
  <si>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</si>
  <si>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</si>
  <si>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</si>
  <si>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</si>
  <si>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</si>
  <si>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</si>
  <si>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</si>
  <si>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</si>
  <si>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</si>
  <si>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</si>
  <si>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</si>
  <si>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</si>
  <si>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</si>
  <si>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</si>
  <si>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</si>
  <si>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</si>
  <si>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</si>
  <si>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</si>
  <si>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</si>
  <si>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</si>
  <si>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</si>
  <si>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</si>
  <si>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</si>
  <si>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</si>
  <si>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</si>
  <si>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</si>
  <si>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</si>
  <si>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</si>
  <si>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</si>
  <si>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</si>
  <si>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</si>
  <si>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</si>
  <si>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</si>
  <si>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</si>
  <si>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</si>
  <si>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</si>
  <si>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</si>
  <si>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</si>
  <si>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</si>
  <si>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</si>
  <si>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</si>
  <si>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</si>
  <si>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</si>
  <si>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</si>
  <si>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</si>
  <si>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</si>
  <si>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</si>
  <si>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</si>
  <si>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</si>
  <si>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</si>
  <si>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</si>
  <si>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</si>
  <si>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</si>
  <si>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</si>
  <si>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</si>
  <si>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</si>
  <si>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</si>
  <si>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</si>
  <si>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</si>
  <si>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</si>
  <si>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</si>
  <si>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</si>
  <si>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</si>
  <si>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</si>
  <si>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</si>
  <si>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</si>
  <si>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</si>
  <si>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</si>
  <si>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</si>
  <si>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</si>
  <si>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</si>
  <si>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</si>
  <si>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</si>
  <si>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</si>
  <si>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</si>
  <si>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</si>
  <si>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</si>
  <si>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</si>
  <si>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</si>
  <si>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</si>
  <si>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</si>
  <si>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</si>
  <si>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</si>
  <si>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</si>
  <si>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</si>
  <si>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</si>
  <si>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</si>
  <si>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</si>
  <si>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</si>
  <si>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</si>
  <si>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</si>
  <si>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</si>
  <si>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</si>
  <si>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</si>
  <si>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</si>
  <si>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</si>
  <si>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</si>
  <si>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</si>
  <si>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</si>
  <si>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</si>
  <si>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</si>
  <si>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</si>
  <si>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</si>
  <si>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</si>
  <si>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</si>
  <si>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</si>
  <si>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</si>
  <si>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</si>
  <si>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</si>
  <si>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</si>
  <si>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</si>
  <si>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</si>
  <si>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</si>
  <si>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</si>
  <si>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</si>
  <si>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</si>
  <si>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</si>
  <si>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</si>
  <si>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</si>
  <si>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</si>
  <si>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</si>
  <si>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</si>
  <si>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</si>
  <si>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</si>
  <si>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</si>
  <si>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</si>
  <si>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</si>
  <si>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</si>
  <si>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</si>
  <si>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</si>
  <si>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</si>
  <si>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</si>
  <si>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</si>
  <si>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</si>
  <si>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</si>
  <si>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</si>
  <si>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</si>
  <si>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</si>
  <si>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</si>
  <si>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</si>
  <si>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</si>
  <si>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</si>
  <si>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</si>
  <si>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</si>
  <si>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</si>
  <si>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</si>
  <si>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</si>
  <si>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</si>
  <si>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</si>
  <si>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</si>
  <si>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</si>
  <si>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</si>
  <si>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</si>
  <si>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</si>
  <si>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</si>
  <si>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</si>
  <si>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</si>
  <si>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</si>
  <si>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</si>
  <si>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</si>
  <si>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</si>
  <si>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</si>
  <si>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</si>
  <si>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</si>
  <si>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</si>
  <si>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</si>
  <si>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</si>
  <si>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</si>
  <si>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</si>
  <si>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</si>
  <si>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</si>
  <si>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</si>
  <si>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</si>
  <si>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</si>
  <si>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</si>
  <si>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</si>
  <si>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</si>
  <si>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</si>
  <si>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</si>
  <si>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</si>
  <si>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</si>
  <si>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</si>
  <si>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</si>
  <si>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</si>
  <si>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</si>
  <si>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</si>
  <si>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</si>
  <si>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</si>
  <si>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</si>
  <si>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</si>
  <si>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</si>
  <si>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</si>
  <si>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</si>
  <si>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</si>
  <si>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</si>
  <si>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</si>
  <si>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</si>
  <si>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</si>
  <si>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</si>
  <si>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</si>
  <si>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</si>
  <si>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</si>
  <si>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</si>
  <si>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</si>
  <si>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</si>
  <si>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</si>
  <si>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</si>
  <si>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</si>
  <si>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</si>
  <si>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</si>
  <si>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</si>
  <si>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</si>
  <si>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</si>
  <si>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</si>
  <si>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</si>
  <si>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</si>
  <si>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</si>
  <si>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</si>
  <si>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</si>
  <si>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</si>
  <si>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</si>
  <si>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</si>
  <si>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</si>
  <si>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</si>
  <si>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</si>
  <si>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</si>
  <si>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</si>
  <si>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</si>
  <si>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</si>
  <si>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</si>
  <si>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</si>
  <si>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</si>
  <si>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</si>
  <si>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</si>
  <si>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</si>
  <si>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</si>
  <si>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</si>
  <si>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</si>
  <si>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</si>
  <si>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</si>
  <si>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</si>
  <si>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</si>
  <si>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</si>
  <si>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</si>
  <si>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</si>
  <si>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</si>
  <si>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</si>
  <si>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</si>
  <si>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</si>
  <si>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</si>
  <si>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</si>
  <si>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</si>
  <si>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</si>
  <si>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</si>
  <si>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</si>
  <si>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</si>
  <si>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</si>
  <si>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</si>
  <si>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</si>
  <si>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</si>
  <si>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</si>
  <si>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</si>
  <si>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</si>
  <si>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</si>
  <si>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</si>
  <si>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</si>
  <si>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</si>
  <si>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</si>
  <si>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</si>
  <si>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</si>
  <si>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</si>
  <si>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</si>
  <si>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</si>
  <si>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</si>
  <si>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</si>
  <si>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</si>
  <si>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</si>
  <si>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</si>
  <si>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</si>
  <si>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</si>
  <si>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</si>
  <si>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</si>
  <si>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</si>
  <si>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</si>
  <si>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</si>
  <si>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</si>
  <si>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</si>
  <si>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</si>
  <si>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</si>
  <si>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</si>
  <si>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</si>
  <si>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</si>
  <si>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</si>
  <si>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</si>
  <si>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</si>
  <si>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</si>
  <si>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</si>
  <si>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</si>
  <si>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</si>
  <si>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</si>
  <si>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</si>
  <si>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</si>
  <si>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</si>
  <si>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</si>
  <si>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</si>
  <si>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</si>
  <si>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</si>
  <si>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</si>
  <si>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</si>
  <si>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</si>
  <si>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</si>
  <si>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</si>
  <si>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</si>
  <si>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</si>
  <si>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</si>
  <si>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</si>
  <si>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</si>
  <si>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</si>
  <si>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</si>
  <si>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</si>
  <si>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</si>
  <si>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</si>
  <si>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</si>
  <si>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</si>
  <si>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</si>
  <si>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</si>
  <si>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</si>
  <si>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</si>
  <si>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</si>
  <si>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</si>
  <si>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</si>
  <si>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</si>
  <si>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</si>
  <si>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</si>
  <si>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</si>
  <si>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</si>
  <si>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</si>
  <si>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</si>
  <si>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</si>
  <si>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</si>
  <si>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</si>
  <si>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</si>
  <si>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</si>
  <si>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</si>
  <si>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</si>
  <si>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</si>
  <si>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</si>
  <si>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</si>
  <si>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</si>
  <si>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</si>
  <si>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</si>
  <si>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</si>
  <si>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</si>
  <si>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</si>
  <si>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</si>
  <si>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</si>
  <si>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</si>
  <si>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</si>
  <si>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</si>
  <si>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</si>
  <si>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</si>
  <si>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</si>
  <si>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</si>
  <si>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</si>
  <si>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</si>
  <si>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</si>
  <si>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</si>
  <si>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</si>
  <si>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</si>
  <si>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</si>
  <si>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</si>
  <si>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</si>
  <si>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</si>
  <si>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</si>
  <si>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</si>
  <si>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</si>
  <si>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</si>
  <si>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</si>
  <si>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</si>
  <si>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</si>
  <si>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</si>
  <si>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</si>
  <si>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</si>
  <si>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</si>
  <si>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</si>
  <si>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</si>
  <si>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</si>
  <si>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</si>
  <si>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</si>
  <si>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</si>
  <si>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</si>
  <si>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</si>
  <si>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</si>
  <si>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</si>
  <si>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</si>
  <si>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</si>
  <si>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</si>
  <si>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</si>
  <si>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</si>
  <si>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</si>
  <si>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</si>
  <si>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</si>
  <si>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</si>
  <si>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</si>
  <si>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</si>
  <si>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</si>
  <si>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</si>
  <si>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</si>
  <si>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</si>
  <si>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</si>
  <si>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</si>
  <si>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</si>
  <si>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</si>
  <si>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</si>
  <si>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</si>
  <si>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</si>
  <si>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</si>
  <si>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</si>
  <si>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</si>
  <si>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</si>
  <si>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</si>
  <si>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</si>
  <si>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</si>
  <si>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</si>
  <si>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</si>
  <si>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</si>
  <si>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</si>
  <si>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</si>
  <si>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</si>
  <si>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</si>
  <si>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</si>
  <si>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</si>
  <si>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</si>
  <si>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</si>
  <si>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</si>
  <si>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</si>
  <si>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</si>
  <si>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</si>
  <si>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</si>
  <si>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</si>
  <si>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</si>
  <si>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</si>
  <si>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</si>
  <si>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</si>
  <si>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</si>
  <si>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</si>
  <si>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</si>
  <si>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</si>
  <si>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</si>
  <si>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</si>
  <si>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</si>
  <si>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</si>
  <si>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</si>
  <si>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</si>
  <si>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</si>
  <si>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</si>
  <si>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</si>
  <si>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</si>
  <si>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</si>
  <si>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</si>
  <si>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</si>
  <si>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</si>
  <si>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</si>
  <si>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</si>
  <si>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</si>
  <si>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</si>
  <si>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</si>
  <si>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</si>
  <si>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</si>
  <si>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</si>
  <si>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</si>
  <si>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</si>
  <si>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</si>
  <si>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</si>
  <si>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</si>
  <si>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</si>
  <si>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</si>
  <si>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</si>
  <si>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</si>
  <si>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</si>
  <si>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</si>
  <si>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</si>
  <si>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</si>
  <si>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</si>
  <si>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</si>
  <si>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</si>
  <si>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</si>
  <si>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</si>
  <si>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</si>
  <si>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</si>
  <si>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</si>
  <si>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</si>
  <si>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</si>
  <si>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</si>
  <si>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</si>
  <si>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</si>
  <si>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</si>
  <si>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</si>
  <si>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</si>
  <si>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</si>
  <si>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</si>
  <si>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</si>
  <si>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</si>
  <si>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</si>
  <si>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</si>
  <si>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</si>
  <si>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</si>
  <si>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</si>
  <si>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</si>
  <si>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</si>
  <si>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</si>
  <si>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</si>
  <si>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</si>
  <si>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</si>
  <si>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</si>
  <si>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</si>
  <si>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</si>
  <si>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</si>
  <si>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</si>
  <si>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</si>
  <si>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</si>
  <si>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</si>
  <si>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</si>
  <si>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</si>
  <si>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</si>
  <si>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</si>
  <si>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</si>
  <si>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</si>
  <si>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</si>
  <si>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</si>
  <si>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</si>
  <si>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</si>
  <si>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</si>
  <si>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</si>
  <si>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</si>
  <si>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</si>
  <si>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</si>
  <si>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</si>
  <si>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</si>
  <si>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</si>
  <si>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</si>
  <si>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</si>
  <si>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</si>
  <si>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</si>
  <si>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</si>
  <si>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</si>
  <si>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</si>
  <si>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</si>
  <si>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</si>
  <si>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</si>
  <si>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</si>
  <si>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</si>
  <si>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</si>
  <si>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</si>
  <si>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</si>
  <si>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</si>
  <si>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</si>
  <si>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</si>
  <si>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</si>
  <si>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</si>
  <si>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</si>
  <si>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</si>
  <si>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</si>
  <si>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</si>
  <si>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</si>
  <si>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</si>
  <si>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</si>
  <si>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</si>
  <si>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</si>
  <si>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</si>
  <si>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</si>
  <si>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</si>
  <si>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</si>
  <si>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</si>
  <si>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</si>
  <si>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</si>
  <si>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</si>
  <si>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</si>
  <si>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</si>
  <si>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</si>
  <si>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</si>
  <si>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</si>
  <si>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</si>
  <si>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</si>
  <si>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</si>
  <si>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</si>
  <si>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</si>
  <si>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</si>
  <si>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</si>
  <si>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</si>
  <si>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</si>
  <si>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</si>
  <si>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</si>
  <si>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</si>
  <si>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</si>
  <si>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</si>
  <si>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</si>
  <si>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</si>
  <si>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</si>
  <si>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</si>
  <si>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</si>
  <si>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</si>
  <si>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</si>
  <si>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</si>
  <si>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</si>
  <si>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</si>
  <si>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</si>
  <si>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</si>
  <si>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</si>
  <si>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</si>
  <si>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</si>
  <si>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</si>
  <si>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</si>
  <si>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</si>
  <si>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</si>
  <si>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</si>
  <si>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</si>
  <si>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</si>
  <si>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</si>
  <si>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</si>
  <si>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</si>
  <si>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</si>
  <si>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</si>
  <si>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</si>
  <si>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</si>
  <si>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</si>
  <si>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</si>
  <si>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</si>
  <si>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</si>
  <si>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</si>
  <si>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</si>
  <si>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</si>
  <si>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</si>
  <si>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</si>
  <si>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</si>
  <si>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</si>
  <si>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</si>
  <si>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</si>
  <si>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</si>
  <si>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</si>
  <si>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</si>
  <si>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</si>
  <si>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</si>
  <si>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</si>
  <si>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</si>
  <si>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</si>
  <si>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</si>
  <si>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</si>
  <si>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</si>
  <si>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</si>
  <si>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</si>
  <si>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</si>
  <si>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</si>
  <si>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</si>
  <si>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</si>
  <si>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</si>
  <si>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</si>
  <si>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</si>
  <si>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</si>
  <si>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</si>
  <si>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</si>
  <si>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</si>
  <si>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</si>
  <si>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</si>
  <si>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</si>
  <si>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</si>
  <si>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</si>
  <si>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</si>
  <si>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</si>
  <si>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</si>
  <si>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</si>
  <si>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</si>
  <si>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</si>
  <si>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</si>
  <si>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</si>
  <si>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</si>
  <si>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</si>
  <si>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</si>
  <si>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</si>
  <si>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</si>
  <si>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</si>
  <si>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</si>
  <si>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</si>
  <si>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</si>
  <si>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</si>
  <si>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</si>
  <si>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</si>
  <si>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</si>
  <si>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</si>
  <si>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</si>
  <si>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</si>
  <si>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</si>
  <si>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</si>
  <si>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</si>
  <si>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</si>
  <si>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</si>
  <si>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</si>
  <si>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</si>
  <si>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</si>
  <si>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</si>
  <si>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</si>
  <si>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</si>
  <si>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</si>
  <si>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</si>
  <si>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</si>
  <si>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</si>
  <si>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</si>
  <si>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</si>
  <si>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</si>
  <si>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</si>
  <si>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</si>
  <si>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</si>
  <si>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</si>
  <si>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</si>
  <si>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</si>
  <si>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</si>
  <si>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</si>
  <si>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</si>
  <si>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</si>
  <si>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</si>
  <si>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</si>
  <si>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</si>
  <si>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</si>
  <si>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</si>
  <si>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</si>
  <si>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</si>
  <si>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</si>
  <si>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</si>
  <si>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</si>
  <si>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</si>
  <si>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</si>
  <si>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</si>
  <si>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</si>
  <si>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</si>
  <si>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</si>
  <si>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</si>
  <si>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</si>
  <si>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</si>
  <si>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</si>
  <si>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</si>
  <si>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</si>
  <si>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</si>
  <si>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</si>
  <si>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</si>
  <si>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</si>
  <si>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</si>
  <si>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</si>
  <si>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</si>
  <si>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</si>
  <si>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</si>
  <si>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</si>
  <si>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</si>
  <si>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</si>
  <si>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</si>
  <si>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</si>
  <si>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</si>
  <si>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</si>
  <si>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</si>
  <si>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</si>
  <si>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</si>
  <si>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</si>
  <si>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</si>
  <si>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</si>
  <si>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</si>
  <si>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</si>
  <si>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</si>
  <si>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</si>
  <si>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</si>
  <si>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</si>
  <si>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</si>
  <si>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</si>
  <si>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</si>
  <si>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</si>
  <si>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</si>
  <si>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</si>
  <si>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</si>
  <si>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</si>
  <si>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</si>
  <si>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</si>
  <si>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</si>
  <si>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</si>
  <si>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</si>
  <si>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</si>
  <si>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</si>
  <si>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</si>
  <si>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</si>
  <si>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</si>
  <si>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</si>
  <si>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</si>
  <si>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</si>
  <si>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</si>
  <si>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</si>
  <si>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</si>
  <si>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</si>
  <si>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</si>
  <si>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</si>
  <si>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</si>
  <si>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</si>
  <si>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</si>
  <si>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</si>
  <si>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</si>
  <si>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</si>
  <si>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</si>
  <si>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</si>
  <si>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</si>
  <si>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</si>
  <si>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</si>
  <si>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</si>
  <si>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</si>
  <si>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</si>
  <si>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</si>
  <si>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</si>
  <si>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</si>
  <si>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</si>
  <si>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</si>
  <si>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</si>
  <si>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</si>
  <si>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</si>
  <si>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</si>
  <si>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</si>
  <si>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</si>
  <si>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</si>
  <si>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</si>
  <si>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</si>
  <si>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</si>
  <si>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</si>
  <si>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</si>
  <si>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</si>
  <si>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</si>
  <si>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</si>
  <si>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</si>
  <si>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</si>
  <si>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</si>
  <si>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</si>
  <si>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</si>
  <si>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</si>
  <si>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</si>
  <si>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</si>
  <si>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</si>
  <si>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</si>
  <si>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</si>
  <si>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</si>
  <si>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</si>
  <si>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</si>
  <si>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</si>
  <si>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</si>
  <si>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</si>
  <si>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</si>
  <si>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</si>
  <si>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</si>
  <si>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</si>
  <si>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</si>
  <si>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</si>
  <si>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</si>
  <si>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</si>
  <si>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</si>
  <si>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</si>
  <si>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</si>
  <si>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</si>
  <si>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</si>
  <si>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</si>
  <si>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</si>
  <si>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</si>
  <si>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</si>
  <si>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</si>
  <si>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</si>
  <si>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</si>
  <si>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</si>
  <si>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</si>
  <si>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</si>
  <si>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</si>
  <si>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</si>
  <si>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</si>
  <si>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</si>
  <si>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</si>
  <si>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</si>
  <si>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</si>
  <si>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</si>
  <si>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</si>
  <si>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</si>
  <si>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</si>
  <si>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</si>
  <si>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</si>
  <si>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</si>
  <si>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</si>
  <si>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</si>
  <si>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</si>
  <si>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</si>
  <si>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</si>
  <si>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</si>
  <si>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</si>
  <si>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</si>
  <si>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</si>
  <si>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</si>
  <si>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</si>
  <si>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</si>
  <si>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</si>
  <si>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</si>
  <si>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</si>
  <si>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</si>
  <si>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</si>
  <si>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</si>
  <si>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</si>
  <si>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</si>
  <si>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</si>
  <si>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</si>
  <si>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</si>
  <si>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</si>
  <si>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</si>
  <si>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</si>
  <si>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</si>
  <si>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</si>
  <si>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</si>
  <si>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</si>
  <si>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</si>
  <si>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</si>
  <si>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</si>
  <si>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</si>
  <si>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</si>
  <si>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</si>
  <si>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</si>
  <si>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</si>
  <si>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</si>
  <si>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</si>
  <si>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</si>
  <si>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</si>
  <si>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</si>
  <si>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</si>
  <si>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</si>
  <si>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</si>
  <si>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</si>
  <si>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</si>
  <si>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</si>
  <si>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</si>
  <si>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</si>
  <si>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</si>
  <si>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</si>
  <si>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</si>
  <si>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</si>
  <si>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</si>
  <si>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</si>
  <si>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</si>
  <si>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</si>
  <si>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</si>
  <si>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</si>
  <si>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</si>
  <si>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</si>
  <si>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</si>
  <si>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</si>
  <si>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</si>
  <si>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</si>
  <si>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</si>
  <si>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</si>
  <si>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</si>
  <si>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</si>
  <si>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</si>
  <si>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</si>
  <si>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</si>
  <si>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</si>
  <si>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</si>
  <si>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</si>
  <si>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</si>
  <si>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</si>
  <si>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</si>
  <si>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</si>
  <si>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</si>
  <si>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</si>
  <si>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</si>
  <si>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</si>
  <si>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</si>
  <si>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</si>
  <si>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</si>
  <si>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</si>
  <si>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</si>
  <si>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</si>
  <si>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</si>
  <si>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</si>
  <si>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</si>
  <si>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</si>
  <si>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</si>
  <si>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</si>
  <si>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</si>
  <si>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</si>
  <si>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</si>
  <si>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</si>
  <si>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</si>
  <si>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</si>
  <si>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</si>
  <si>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</si>
  <si>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</si>
  <si>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</si>
  <si>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</si>
  <si>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</si>
  <si>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</si>
  <si>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</si>
  <si>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</si>
  <si>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</si>
  <si>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</si>
  <si>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</si>
  <si>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</si>
  <si>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</si>
  <si>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</si>
  <si>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</si>
  <si>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</si>
  <si>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</si>
  <si>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</si>
  <si>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</si>
  <si>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</si>
  <si>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</si>
  <si>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</si>
  <si>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</si>
  <si>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</si>
  <si>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</si>
  <si>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</si>
  <si>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</si>
  <si>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</si>
  <si>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</si>
  <si>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</si>
  <si>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</si>
  <si>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</si>
  <si>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</si>
  <si>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</si>
  <si>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</si>
  <si>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</si>
  <si>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</si>
  <si>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</si>
  <si>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</si>
  <si>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</si>
  <si>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</si>
  <si>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</si>
  <si>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</si>
  <si>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</si>
  <si>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</si>
  <si>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</si>
  <si>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</si>
  <si>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</si>
  <si>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</si>
  <si>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</si>
  <si>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</si>
  <si>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</si>
  <si>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</si>
  <si>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</si>
  <si>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</si>
  <si>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</si>
  <si>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</si>
  <si>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</si>
  <si>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</si>
  <si>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</si>
  <si>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</si>
  <si>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</si>
  <si>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</si>
  <si>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</si>
  <si>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</si>
  <si>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</si>
  <si>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</si>
  <si>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</si>
  <si>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</si>
  <si>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</si>
  <si>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</si>
  <si>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</si>
  <si>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</si>
  <si>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</si>
  <si>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</si>
  <si>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</si>
  <si>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</si>
  <si>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</si>
  <si>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</si>
  <si>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</si>
  <si>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</si>
  <si>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</si>
  <si>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</si>
  <si>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</si>
  <si>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</si>
  <si>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</si>
  <si>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</si>
  <si>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</si>
  <si>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</si>
  <si>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</si>
  <si>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</si>
  <si>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</si>
  <si>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</si>
  <si>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</si>
  <si>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</si>
  <si>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</si>
  <si>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</si>
  <si>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</si>
  <si>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</si>
  <si>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</si>
  <si>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</si>
  <si>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</si>
  <si>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</si>
  <si>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</si>
  <si>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</si>
  <si>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</si>
  <si>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</si>
  <si>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</si>
  <si>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</si>
  <si>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</si>
  <si>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</si>
  <si>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</si>
  <si>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</si>
  <si>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</si>
  <si>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</si>
  <si>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</si>
  <si>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</si>
  <si>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</si>
  <si>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</si>
  <si>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</si>
  <si>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</si>
  <si>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</si>
  <si>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</si>
  <si>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</si>
  <si>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</si>
  <si>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</si>
  <si>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</si>
  <si>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</si>
  <si>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</si>
  <si>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</si>
  <si>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</si>
  <si>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</si>
  <si>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</si>
  <si>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</si>
  <si>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</si>
  <si>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</si>
  <si>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</si>
  <si>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</si>
  <si>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</si>
  <si>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</si>
  <si>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</si>
  <si>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</si>
  <si>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</si>
  <si>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</si>
  <si>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</si>
  <si>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</si>
  <si>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</si>
  <si>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</si>
  <si>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</si>
  <si>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</si>
  <si>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</si>
  <si>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</si>
  <si>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</si>
  <si>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</si>
  <si>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</si>
  <si>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</si>
  <si>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</si>
  <si>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</si>
  <si>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</si>
  <si>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</si>
  <si>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</si>
  <si>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</si>
  <si>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</si>
  <si>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</si>
  <si>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</si>
  <si>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</si>
  <si>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</si>
  <si>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</si>
  <si>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</si>
  <si>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</si>
  <si>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</si>
  <si>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</si>
  <si>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</si>
  <si>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</si>
  <si>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</si>
  <si>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</si>
  <si>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</si>
  <si>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</si>
  <si>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</si>
  <si>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</si>
  <si>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</si>
  <si>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</si>
  <si>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</si>
  <si>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</si>
  <si>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</si>
  <si>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</si>
  <si>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</si>
  <si>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</si>
  <si>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</si>
  <si>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</si>
  <si>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</si>
  <si>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</si>
  <si>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</si>
  <si>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</si>
  <si>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</si>
  <si>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</si>
  <si>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</si>
  <si>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</si>
  <si>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</si>
  <si>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</si>
  <si>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</si>
  <si>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</si>
  <si>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</si>
  <si>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</si>
  <si>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</si>
  <si>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</si>
  <si>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</si>
  <si>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</si>
  <si>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</si>
  <si>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</si>
  <si>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</si>
  <si>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</si>
  <si>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</si>
  <si>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</si>
  <si>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</si>
  <si>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</si>
  <si>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</si>
  <si>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</si>
  <si>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</si>
  <si>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</si>
  <si>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</si>
  <si>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</si>
  <si>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</si>
  <si>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</si>
  <si>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</si>
  <si>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</si>
  <si>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</si>
  <si>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</si>
  <si>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</si>
  <si>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</si>
  <si>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</si>
  <si>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</si>
  <si>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</si>
  <si>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</si>
  <si>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</si>
  <si>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</si>
  <si>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</si>
  <si>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</si>
  <si>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</si>
  <si>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</si>
  <si>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</si>
  <si>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</si>
  <si>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</si>
  <si>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</si>
  <si>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</si>
  <si>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</si>
  <si>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</si>
  <si>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</si>
  <si>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</si>
  <si>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</si>
  <si>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</si>
  <si>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</si>
  <si>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</si>
  <si>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</si>
  <si>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</si>
  <si>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</si>
  <si>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</si>
  <si>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</si>
  <si>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</si>
  <si>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</si>
  <si>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</si>
  <si>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</si>
  <si>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</si>
  <si>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</si>
  <si>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</si>
  <si>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</si>
  <si>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</si>
  <si>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</si>
  <si>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</si>
  <si>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</si>
  <si>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</si>
  <si>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</si>
  <si>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</si>
  <si>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</si>
  <si>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</si>
  <si>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</si>
  <si>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</si>
  <si>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</si>
  <si>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</si>
  <si>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</si>
  <si>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</si>
  <si>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</si>
  <si>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</si>
  <si>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</si>
  <si>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</si>
  <si>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</si>
  <si>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</si>
  <si>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</si>
  <si>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</si>
  <si>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</si>
  <si>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</si>
  <si>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</si>
  <si>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</si>
  <si>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</si>
  <si>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</si>
  <si>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</si>
  <si>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</si>
  <si>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</si>
  <si>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</si>
  <si>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</si>
  <si>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</si>
  <si>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</si>
  <si>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</si>
  <si>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</si>
  <si>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</si>
  <si>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</si>
  <si>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</si>
  <si>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</si>
  <si>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</si>
  <si>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</si>
  <si>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</si>
  <si>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</si>
  <si>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</si>
  <si>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</si>
  <si>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</si>
  <si>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</si>
  <si>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</si>
  <si>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</si>
  <si>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</si>
  <si>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</si>
  <si>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</si>
  <si>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</si>
  <si>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</si>
  <si>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</si>
  <si>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</si>
  <si>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</si>
  <si>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</si>
  <si>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</si>
  <si>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</si>
  <si>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</si>
  <si>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</si>
  <si>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</si>
  <si>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</si>
  <si>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</si>
  <si>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</si>
  <si>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</si>
  <si>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</si>
  <si>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</si>
  <si>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</si>
  <si>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</si>
  <si>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</si>
  <si>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</si>
  <si>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</si>
  <si>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</si>
  <si>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</si>
  <si>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</si>
  <si>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</si>
  <si>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</si>
  <si>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</si>
  <si>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</si>
  <si>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</si>
  <si>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</si>
  <si>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</si>
  <si>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</si>
  <si>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</si>
  <si>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</si>
  <si>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</si>
  <si>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</si>
  <si>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</si>
  <si>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</si>
  <si>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</si>
  <si>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</si>
  <si>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</si>
  <si>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</si>
  <si>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</si>
  <si>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</si>
  <si>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</si>
  <si>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</si>
  <si>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</si>
  <si>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</si>
  <si>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</si>
  <si>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</si>
  <si>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</si>
  <si>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</si>
  <si>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</si>
  <si>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</si>
  <si>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</si>
  <si>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</si>
  <si>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</si>
  <si>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</si>
  <si>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</si>
  <si>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</si>
  <si>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</si>
  <si>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</si>
  <si>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</si>
  <si>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</si>
  <si>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</si>
  <si>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</si>
  <si>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</si>
  <si>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</si>
  <si>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</si>
  <si>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</si>
  <si>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</si>
  <si>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</si>
  <si>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</si>
  <si>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</si>
  <si>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</si>
  <si>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</si>
  <si>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</si>
  <si>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</si>
  <si>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</si>
  <si>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</si>
  <si>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</si>
  <si>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</si>
  <si>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</si>
  <si>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</si>
  <si>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</si>
  <si>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</si>
  <si>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</si>
  <si>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</si>
  <si>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</si>
  <si>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</si>
  <si>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</si>
  <si>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</si>
  <si>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</si>
  <si>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</si>
  <si>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</si>
  <si>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</si>
  <si>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</si>
  <si>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</si>
  <si>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</si>
  <si>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</si>
  <si>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</si>
  <si>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</si>
  <si>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</si>
  <si>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</si>
  <si>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</si>
  <si>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</si>
  <si>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</si>
  <si>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</si>
  <si>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</si>
  <si>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</si>
  <si>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</si>
  <si>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</si>
  <si>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</si>
  <si>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</si>
  <si>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</si>
  <si>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</si>
  <si>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</si>
  <si>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</si>
  <si>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</si>
  <si>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</si>
  <si>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</si>
  <si>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</si>
  <si>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</si>
  <si>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</si>
  <si>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</si>
  <si>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</si>
  <si>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</si>
  <si>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</si>
  <si>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</si>
  <si>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</si>
  <si>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</si>
  <si>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</si>
  <si>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</si>
  <si>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</si>
  <si>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</si>
  <si>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</si>
  <si>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</si>
  <si>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</si>
  <si>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</si>
  <si>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</si>
  <si>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</si>
  <si>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</si>
  <si>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</si>
  <si>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</si>
  <si>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</si>
  <si>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</si>
  <si>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</si>
  <si>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</si>
  <si>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</si>
  <si>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</si>
  <si>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</si>
  <si>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</si>
  <si>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</si>
  <si>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</si>
  <si>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</si>
  <si>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</si>
  <si>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</si>
  <si>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</si>
  <si>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</si>
  <si>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</si>
  <si>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</si>
  <si>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</si>
  <si>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</si>
  <si>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</si>
  <si>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</si>
  <si>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</si>
  <si>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</si>
  <si>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</si>
  <si>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</si>
  <si>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</si>
  <si>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</si>
  <si>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</si>
  <si>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</si>
  <si>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</si>
  <si>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</si>
  <si>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</si>
  <si>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</si>
  <si>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</si>
  <si>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</si>
  <si>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</si>
  <si>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</si>
  <si>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</si>
  <si>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</si>
  <si>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</si>
  <si>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</si>
  <si>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</si>
  <si>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</si>
  <si>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</si>
  <si>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</si>
  <si>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</si>
  <si>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</si>
  <si>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</si>
  <si>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</si>
  <si>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</si>
  <si>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</si>
  <si>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</si>
  <si>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</si>
  <si>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</si>
  <si>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</si>
  <si>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</si>
  <si>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</si>
  <si>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</si>
  <si>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</si>
  <si>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</si>
  <si>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</si>
  <si>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</si>
  <si>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</si>
  <si>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</si>
  <si>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</si>
  <si>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</si>
  <si>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</si>
  <si>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</si>
  <si>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</si>
  <si>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</si>
  <si>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</si>
  <si>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</si>
  <si>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</si>
  <si>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</si>
  <si>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</si>
  <si>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</si>
  <si>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</si>
  <si>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</si>
  <si>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</si>
  <si>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</si>
  <si>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</si>
  <si>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</si>
  <si>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</si>
  <si>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</si>
  <si>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</si>
  <si>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</si>
  <si>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</si>
  <si>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</si>
  <si>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</si>
  <si>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</si>
  <si>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</si>
  <si>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</si>
  <si>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</si>
  <si>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</si>
  <si>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</si>
  <si>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</si>
  <si>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</si>
  <si>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</si>
  <si>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</si>
  <si>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</si>
  <si>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</si>
  <si>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</si>
  <si>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</si>
  <si>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</si>
  <si>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</si>
  <si>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</si>
  <si>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</si>
  <si>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</si>
  <si>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</si>
  <si>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</si>
  <si>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</si>
  <si>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</si>
  <si>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</si>
  <si>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</si>
  <si>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</si>
  <si>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</si>
  <si>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</si>
  <si>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</si>
  <si>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</si>
  <si>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</si>
  <si>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</si>
  <si>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</si>
  <si>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</si>
  <si>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</si>
  <si>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</si>
  <si>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</si>
  <si>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</si>
  <si>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</si>
  <si>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</si>
  <si>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</si>
  <si>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</si>
  <si>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</si>
  <si>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</si>
  <si>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</si>
  <si>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</si>
  <si>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</si>
  <si>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</si>
  <si>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</si>
  <si>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</si>
  <si>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</si>
  <si>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</si>
  <si>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</si>
  <si>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</si>
  <si>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</si>
  <si>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</si>
  <si>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</si>
  <si>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</si>
  <si>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</si>
  <si>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</si>
  <si>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</si>
  <si>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</si>
  <si>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</si>
  <si>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</si>
  <si>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</si>
  <si>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</si>
  <si>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</si>
  <si>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</si>
  <si>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</si>
  <si>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</si>
  <si>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</si>
  <si>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</si>
  <si>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</si>
  <si>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</si>
  <si>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</si>
  <si>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</si>
  <si>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</si>
  <si>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</si>
  <si>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</si>
  <si>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</si>
  <si>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</si>
  <si>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</si>
  <si>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</si>
  <si>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</si>
  <si>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</si>
  <si>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</si>
  <si>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</si>
  <si>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</si>
  <si>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</si>
  <si>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</si>
  <si>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</si>
  <si>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</si>
  <si>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</si>
  <si>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</si>
  <si>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</si>
  <si>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</si>
  <si>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</si>
  <si>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</si>
  <si>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</si>
  <si>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</si>
  <si>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</si>
  <si>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</si>
  <si>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</si>
  <si>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</si>
  <si>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</si>
  <si>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</si>
  <si>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</si>
  <si>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</si>
  <si>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</si>
  <si>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</si>
  <si>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</si>
  <si>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</si>
  <si>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</si>
  <si>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</si>
  <si>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</si>
  <si>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</si>
  <si>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</si>
  <si>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</si>
  <si>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</si>
  <si>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</si>
  <si>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</si>
  <si>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</si>
  <si>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</si>
  <si>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</si>
  <si>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</si>
  <si>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</si>
  <si>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</si>
  <si>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</si>
  <si>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</si>
  <si>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</si>
  <si>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</si>
  <si>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</si>
  <si>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</si>
  <si>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</si>
  <si>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</si>
  <si>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</si>
  <si>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</si>
  <si>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</si>
  <si>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</si>
  <si>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</si>
  <si>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</si>
  <si>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</si>
  <si>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</si>
  <si>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</si>
  <si>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</si>
  <si>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</si>
  <si>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</si>
  <si>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</si>
  <si>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</si>
  <si>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</si>
  <si>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</si>
  <si>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</si>
  <si>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</si>
  <si>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</si>
  <si>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</si>
  <si>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</si>
  <si>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</si>
  <si>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</si>
  <si>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</si>
  <si>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</si>
  <si>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</si>
  <si>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</si>
  <si>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</si>
  <si>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</si>
  <si>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</si>
  <si>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</si>
  <si>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</si>
  <si>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</si>
  <si>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</si>
  <si>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</si>
  <si>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</si>
  <si>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</si>
  <si>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</si>
  <si>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</si>
  <si>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</si>
  <si>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</si>
  <si>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</si>
  <si>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</si>
  <si>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</si>
  <si>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</si>
  <si>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</si>
  <si>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</si>
  <si>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</si>
  <si>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</si>
  <si>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</si>
  <si>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</si>
  <si>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</si>
  <si>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</si>
  <si>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</si>
  <si>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</si>
  <si>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</si>
  <si>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</si>
  <si>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</si>
  <si>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</si>
  <si>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</si>
  <si>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</si>
  <si>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</si>
  <si>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</si>
  <si>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</si>
  <si>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</si>
  <si>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</si>
  <si>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</si>
  <si>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</si>
  <si>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</si>
  <si>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</si>
  <si>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</si>
  <si>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</si>
  <si>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</si>
  <si>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</si>
  <si>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</si>
  <si>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</si>
  <si>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</si>
  <si>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</si>
  <si>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</si>
  <si>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</si>
  <si>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</si>
  <si>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</si>
  <si>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</si>
  <si>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</si>
  <si>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</si>
  <si>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</si>
  <si>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</si>
  <si>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</si>
  <si>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</si>
  <si>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</si>
  <si>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</si>
  <si>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</si>
  <si>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</si>
  <si>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</si>
  <si>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</si>
  <si>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</si>
  <si>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</si>
  <si>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</si>
  <si>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</si>
  <si>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</si>
  <si>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</si>
  <si>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</si>
  <si>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</si>
  <si>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</si>
  <si>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</si>
  <si>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</si>
  <si>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</si>
  <si>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</si>
  <si>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</si>
  <si>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</si>
  <si>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</si>
  <si>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</si>
  <si>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</si>
  <si>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</si>
  <si>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</si>
  <si>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</si>
  <si>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</si>
  <si>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</si>
  <si>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</si>
  <si>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</si>
  <si>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</si>
  <si>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</si>
  <si>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</si>
  <si>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</si>
  <si>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</si>
  <si>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</si>
  <si>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</si>
  <si>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</si>
  <si>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</si>
  <si>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</si>
  <si>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</si>
  <si>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</si>
  <si>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</si>
  <si>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</si>
  <si>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</si>
  <si>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</si>
  <si>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</si>
  <si>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</si>
  <si>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</si>
  <si>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</si>
  <si>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</si>
  <si>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</si>
  <si>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</si>
  <si>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</si>
  <si>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</si>
  <si>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</si>
  <si>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</si>
  <si>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</si>
  <si>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</si>
  <si>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</si>
  <si>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</si>
  <si>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</si>
  <si>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</si>
  <si>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</si>
  <si>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</si>
  <si>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</si>
  <si>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</si>
  <si>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</si>
  <si>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</si>
  <si>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</si>
  <si>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</si>
  <si>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</si>
  <si>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</si>
  <si>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</si>
  <si>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</si>
  <si>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</si>
  <si>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</si>
  <si>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</si>
  <si>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</si>
  <si>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</si>
  <si>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</si>
  <si>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</si>
  <si>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</si>
  <si>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</si>
  <si>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</si>
  <si>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</si>
  <si>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</si>
  <si>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</si>
  <si>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</si>
  <si>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</si>
  <si>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</si>
  <si>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</si>
  <si>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</si>
  <si>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</si>
  <si>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</si>
  <si>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</si>
  <si>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</si>
  <si>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</si>
  <si>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</si>
  <si>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</si>
  <si>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</si>
  <si>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</si>
  <si>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</si>
  <si>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</si>
  <si>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</si>
  <si>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</si>
  <si>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</si>
  <si>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</si>
  <si>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</si>
  <si>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</si>
  <si>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</si>
  <si>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</si>
  <si>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</si>
  <si>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</si>
  <si>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</si>
  <si>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</si>
  <si>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</si>
  <si>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</si>
  <si>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</si>
  <si>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</si>
  <si>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</si>
  <si>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</si>
  <si>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</si>
  <si>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</si>
  <si>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</si>
  <si>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</si>
  <si>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</si>
  <si>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</si>
  <si>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</si>
  <si>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</si>
  <si>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</si>
  <si>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</si>
  <si>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</si>
  <si>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</si>
  <si>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</si>
  <si>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</si>
  <si>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</si>
  <si>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</si>
  <si>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</si>
  <si>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</si>
  <si>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</si>
  <si>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</si>
  <si>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</si>
  <si>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</si>
  <si>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</si>
  <si>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</si>
  <si>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</si>
  <si>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</si>
  <si>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</si>
  <si>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</si>
  <si>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</si>
  <si>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</si>
  <si>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</si>
  <si>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</si>
  <si>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</si>
  <si>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</si>
  <si>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</si>
  <si>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</si>
  <si>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</si>
  <si>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</si>
  <si>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</si>
  <si>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</si>
  <si>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</si>
  <si>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</si>
  <si>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</si>
  <si>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</si>
  <si>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</si>
  <si>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</si>
  <si>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</si>
  <si>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</si>
  <si>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</si>
  <si>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</si>
  <si>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</si>
  <si>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</si>
  <si>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</si>
  <si>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</si>
  <si>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</si>
  <si>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</si>
  <si>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</si>
  <si>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</si>
  <si>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</si>
  <si>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</si>
  <si>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</si>
  <si>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</si>
  <si>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</si>
  <si>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</si>
  <si>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</si>
  <si>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</si>
  <si>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</si>
  <si>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</si>
  <si>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</si>
  <si>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</si>
  <si>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</si>
  <si>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</si>
  <si>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</si>
  <si>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</si>
  <si>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</si>
  <si>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</si>
  <si>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</si>
  <si>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</si>
  <si>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</si>
  <si>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</si>
  <si>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</si>
  <si>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</si>
  <si>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</si>
  <si>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</si>
  <si>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</si>
  <si>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</si>
  <si>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</si>
  <si>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</si>
  <si>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</si>
  <si>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</si>
  <si>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</si>
  <si>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</si>
  <si>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</si>
  <si>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</si>
  <si>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</si>
  <si>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</si>
  <si>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</si>
  <si>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</si>
  <si>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</si>
  <si>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</si>
  <si>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</si>
  <si>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</si>
  <si>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</si>
  <si>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</si>
  <si>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</si>
  <si>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</si>
  <si>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</si>
  <si>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</si>
  <si>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</si>
  <si>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</si>
  <si>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</si>
  <si>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</si>
  <si>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</si>
  <si>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</si>
  <si>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</si>
  <si>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</si>
  <si>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</si>
  <si>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</si>
  <si>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</si>
  <si>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</si>
  <si>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</si>
  <si>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</si>
  <si>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</si>
  <si>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</si>
  <si>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</si>
  <si>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</si>
  <si>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</si>
  <si>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</si>
  <si>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</si>
  <si>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</si>
  <si>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</si>
  <si>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</si>
  <si>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</si>
  <si>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</si>
  <si>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</si>
  <si>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</si>
  <si>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</si>
  <si>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</si>
  <si>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</si>
  <si>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</si>
  <si>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</si>
  <si>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</si>
  <si>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</si>
  <si>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</si>
  <si>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</si>
  <si>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</si>
  <si>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</si>
  <si>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</si>
  <si>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</si>
  <si>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</si>
  <si>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</si>
  <si>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</si>
  <si>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</si>
  <si>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</si>
  <si>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</si>
  <si>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</si>
  <si>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</si>
  <si>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</si>
  <si>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</si>
  <si>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</si>
  <si>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</si>
  <si>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</si>
  <si>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</si>
  <si>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</si>
  <si>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</si>
  <si>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</si>
  <si>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</si>
  <si>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</si>
  <si>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</si>
  <si>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</si>
  <si>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</si>
  <si>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</si>
  <si>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</si>
  <si>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</si>
  <si>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</si>
  <si>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</si>
  <si>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</si>
  <si>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</si>
  <si>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</si>
  <si>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</si>
  <si>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</si>
  <si>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</si>
  <si>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</si>
  <si>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</si>
  <si>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</si>
  <si>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</si>
  <si>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</si>
  <si>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</si>
  <si>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</si>
  <si>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</si>
  <si>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</si>
  <si>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</si>
  <si>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</si>
  <si>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</si>
  <si>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</si>
  <si>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</si>
  <si>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</si>
  <si>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</si>
  <si>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</si>
  <si>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</si>
  <si>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</si>
  <si>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</si>
  <si>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</si>
  <si>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</si>
  <si>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</si>
  <si>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</si>
  <si>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</si>
  <si>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</si>
  <si>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</si>
  <si>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</si>
  <si>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</si>
  <si>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</si>
  <si>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</si>
  <si>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</si>
  <si>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</si>
  <si>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</si>
  <si>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</si>
  <si>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</si>
  <si>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</si>
  <si>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</si>
  <si>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</si>
  <si>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</si>
  <si>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</si>
  <si>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</si>
  <si>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</si>
  <si>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</si>
  <si>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</si>
  <si>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</si>
  <si>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</si>
  <si>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</si>
  <si>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</si>
  <si>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</si>
  <si>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</si>
  <si>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</si>
  <si>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</si>
  <si>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</si>
  <si>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</si>
  <si>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</si>
  <si>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</si>
  <si>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</si>
  <si>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</si>
  <si>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</si>
  <si>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</si>
  <si>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</si>
  <si>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</si>
  <si>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</si>
  <si>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</si>
  <si>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</si>
  <si>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</si>
  <si>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</si>
  <si>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</si>
  <si>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</si>
  <si>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</si>
  <si>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</si>
  <si>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</si>
  <si>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</si>
  <si>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</si>
  <si>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</si>
  <si>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</si>
  <si>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</si>
  <si>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</si>
  <si>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</si>
  <si>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</si>
  <si>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</si>
  <si>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</si>
  <si>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</si>
  <si>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</si>
  <si>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</si>
  <si>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</si>
  <si>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</si>
  <si>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</si>
  <si>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</si>
  <si>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</si>
  <si>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</si>
  <si>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</si>
  <si>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</si>
  <si>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</si>
  <si>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</si>
  <si>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</si>
  <si>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</si>
  <si>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</si>
  <si>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</si>
  <si>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</si>
  <si>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</si>
  <si>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</si>
  <si>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</si>
  <si>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</si>
  <si>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</si>
  <si>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</si>
  <si>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</si>
  <si>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</si>
  <si>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</si>
  <si>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</si>
  <si>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</si>
  <si>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</si>
  <si>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</si>
  <si>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</si>
  <si>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</si>
  <si>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</si>
  <si>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</si>
  <si>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</si>
  <si>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</si>
  <si>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</si>
  <si>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</si>
  <si>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</si>
  <si>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</si>
  <si>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</si>
  <si>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</si>
  <si>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</si>
  <si>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</si>
  <si>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</si>
  <si>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</si>
  <si>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</si>
  <si>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</si>
  <si>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</si>
  <si>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</si>
  <si>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</si>
  <si>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</si>
  <si>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</si>
  <si>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</si>
  <si>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</si>
  <si>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</si>
  <si>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</si>
  <si>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</si>
  <si>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</si>
  <si>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</si>
  <si>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</si>
  <si>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</si>
  <si>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</si>
  <si>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</si>
  <si>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</si>
  <si>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</si>
  <si>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</si>
  <si>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</si>
  <si>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</si>
  <si>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</si>
  <si>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</si>
  <si>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</si>
  <si>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</si>
  <si>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</si>
  <si>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</si>
  <si>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</si>
  <si>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</si>
  <si>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</si>
  <si>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</si>
  <si>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</si>
  <si>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</si>
  <si>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</si>
  <si>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</si>
  <si>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</si>
  <si>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</si>
  <si>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</si>
  <si>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</si>
  <si>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</si>
  <si>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</si>
  <si>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</si>
  <si>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</si>
  <si>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</si>
  <si>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</si>
  <si>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</si>
  <si>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</si>
  <si>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</si>
  <si>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</si>
  <si>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</si>
  <si>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</si>
  <si>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</si>
  <si>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</si>
  <si>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</si>
  <si>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</si>
  <si>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</si>
  <si>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</si>
  <si>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</si>
  <si>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</si>
  <si>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</si>
  <si>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</si>
  <si>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</si>
  <si>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</si>
  <si>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</si>
  <si>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</si>
  <si>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</si>
  <si>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</si>
  <si>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</si>
  <si>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</si>
  <si>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</si>
  <si>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</si>
  <si>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</si>
  <si>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</si>
  <si>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</si>
  <si>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</si>
  <si>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</si>
  <si>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</si>
  <si>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</si>
  <si>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</si>
  <si>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</si>
  <si>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</si>
  <si>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</si>
  <si>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</si>
  <si>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</si>
  <si>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</si>
  <si>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</si>
  <si>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</si>
  <si>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</si>
  <si>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</si>
  <si>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</si>
  <si>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</si>
  <si>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</si>
  <si>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</si>
  <si>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</si>
  <si>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</si>
  <si>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</si>
  <si>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</si>
  <si>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</si>
  <si>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</si>
  <si>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</si>
  <si>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</si>
  <si>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</si>
  <si>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</si>
  <si>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</si>
  <si>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</si>
  <si>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</si>
  <si>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</si>
  <si>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</si>
  <si>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</si>
  <si>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</si>
  <si>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</si>
  <si>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</si>
  <si>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</si>
  <si>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</si>
  <si>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</si>
  <si>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</si>
  <si>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</si>
  <si>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</si>
  <si>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</si>
  <si>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</si>
  <si>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</si>
  <si>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</si>
  <si>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</si>
  <si>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</si>
  <si>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</si>
  <si>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</si>
  <si>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</si>
  <si>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</si>
  <si>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</si>
  <si>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</si>
  <si>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</si>
  <si>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</si>
  <si>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</si>
  <si>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</si>
  <si>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</si>
  <si>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</si>
  <si>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</si>
  <si>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</si>
  <si>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</si>
  <si>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</si>
  <si>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</si>
  <si>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</si>
  <si>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</si>
  <si>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</si>
  <si>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</si>
  <si>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</si>
  <si>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</si>
  <si>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</si>
  <si>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</si>
  <si>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</si>
  <si>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</si>
  <si>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</si>
  <si>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</si>
  <si>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</si>
  <si>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</si>
  <si>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</si>
  <si>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</si>
  <si>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</si>
  <si>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</si>
  <si>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</si>
  <si>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</si>
  <si>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</si>
  <si>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</si>
  <si>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</si>
  <si>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</si>
  <si>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</si>
  <si>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</si>
  <si>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</si>
  <si>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</si>
  <si>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</si>
  <si>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</si>
  <si>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</si>
  <si>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</si>
  <si>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</si>
  <si>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</si>
  <si>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</si>
  <si>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</si>
  <si>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</si>
  <si>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</si>
  <si>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</si>
  <si>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</si>
  <si>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</si>
  <si>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</si>
  <si>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</si>
  <si>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</si>
  <si>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</si>
  <si>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</si>
  <si>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</si>
  <si>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</si>
  <si>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</si>
  <si>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</si>
  <si>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</si>
  <si>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</si>
  <si>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</si>
  <si>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</si>
  <si>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</si>
  <si>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</si>
  <si>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</si>
  <si>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</si>
  <si>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</si>
  <si>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</si>
  <si>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</si>
  <si>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</si>
  <si>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</si>
  <si>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</si>
  <si>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</si>
  <si>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</si>
  <si>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</si>
  <si>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</si>
  <si>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</si>
  <si>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</si>
  <si>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</si>
  <si>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</si>
  <si>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</si>
  <si>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</si>
  <si>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</si>
  <si>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</si>
  <si>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</si>
  <si>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</si>
  <si>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</si>
  <si>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</si>
  <si>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</si>
  <si>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</si>
  <si>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</si>
  <si>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</si>
  <si>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</si>
  <si>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</si>
  <si>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</si>
  <si>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</si>
  <si>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</si>
  <si>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</si>
  <si>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</si>
  <si>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</si>
  <si>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</si>
  <si>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</si>
  <si>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</si>
  <si>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</si>
  <si>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</si>
  <si>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</si>
  <si>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</si>
  <si>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</si>
  <si>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</si>
  <si>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</si>
  <si>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</si>
  <si>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</si>
  <si>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</si>
  <si>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</si>
  <si>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</si>
  <si>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</si>
  <si>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</si>
  <si>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</si>
  <si>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</si>
  <si>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</si>
  <si>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</si>
  <si>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</si>
  <si>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</si>
  <si>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</si>
  <si>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</si>
  <si>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</si>
  <si>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</si>
  <si>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</si>
  <si>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</si>
  <si>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</si>
  <si>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</si>
  <si>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</si>
  <si>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</si>
  <si>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</si>
  <si>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</si>
  <si>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</si>
  <si>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</si>
  <si>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</si>
  <si>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</si>
  <si>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</si>
  <si>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</si>
  <si>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</si>
  <si>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</si>
  <si>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</si>
  <si>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</si>
  <si>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</si>
  <si>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</si>
  <si>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</si>
  <si>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</si>
  <si>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</si>
  <si>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</si>
  <si>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</si>
  <si>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</si>
  <si>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</si>
  <si>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</si>
  <si>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</si>
  <si>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</si>
  <si>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</si>
  <si>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</si>
  <si>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</si>
  <si>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</si>
  <si>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</si>
  <si>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</si>
  <si>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</si>
  <si>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</si>
  <si>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</si>
  <si>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</si>
  <si>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</si>
  <si>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</si>
  <si>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</si>
  <si>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</si>
  <si>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</si>
  <si>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</si>
  <si>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</si>
  <si>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</si>
  <si>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</si>
  <si>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</si>
  <si>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</si>
  <si>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</si>
  <si>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</si>
  <si>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</si>
  <si>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</si>
  <si>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</si>
  <si>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</si>
  <si>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</si>
  <si>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</si>
  <si>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</si>
  <si>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</si>
  <si>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</si>
  <si>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</si>
  <si>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</si>
  <si>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</si>
  <si>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</si>
  <si>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</si>
  <si>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</si>
  <si>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</si>
  <si>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</si>
  <si>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</si>
  <si>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</si>
  <si>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</si>
  <si>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</si>
  <si>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</si>
  <si>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</si>
  <si>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</si>
  <si>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</si>
  <si>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</si>
  <si>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</si>
  <si>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</si>
  <si>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</si>
  <si>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</si>
  <si>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</si>
  <si>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</si>
  <si>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</si>
  <si>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</si>
  <si>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</si>
  <si>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</si>
  <si>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</si>
  <si>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</si>
  <si>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</si>
  <si>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</si>
  <si>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</si>
  <si>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</si>
  <si>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</si>
  <si>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</si>
  <si>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</si>
  <si>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</si>
  <si>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</si>
  <si>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</si>
  <si>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</si>
  <si>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</si>
  <si>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</si>
  <si>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</si>
  <si>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</si>
  <si>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</si>
  <si>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</si>
  <si>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</si>
  <si>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</si>
  <si>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</si>
  <si>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</si>
  <si>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</si>
  <si>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</si>
  <si>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</si>
  <si>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</si>
  <si>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</si>
  <si>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</si>
  <si>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</si>
  <si>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</si>
  <si>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</si>
  <si>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</si>
  <si>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</si>
  <si>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</si>
  <si>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</si>
  <si>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</si>
  <si>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</si>
  <si>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</si>
  <si>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</si>
  <si>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</si>
  <si>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</si>
  <si>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</si>
  <si>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</si>
  <si>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</si>
  <si>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</si>
  <si>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</si>
  <si>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</si>
  <si>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</si>
  <si>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</si>
  <si>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</si>
  <si>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</si>
  <si>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</si>
  <si>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</si>
  <si>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</si>
  <si>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</si>
  <si>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</si>
  <si>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</si>
  <si>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</si>
  <si>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</si>
  <si>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</si>
  <si>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</si>
  <si>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</si>
  <si>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</si>
  <si>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</si>
  <si>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</si>
  <si>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</si>
  <si>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</si>
  <si>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</si>
  <si>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</si>
  <si>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</si>
  <si>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</si>
  <si>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</si>
  <si>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</si>
  <si>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</si>
  <si>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</si>
  <si>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</si>
  <si>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</si>
  <si>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</si>
  <si>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</si>
  <si>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</si>
  <si>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</si>
  <si>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</si>
  <si>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</si>
  <si>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</si>
  <si>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</si>
  <si>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</si>
  <si>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</si>
  <si>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</si>
  <si>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</si>
  <si>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</si>
  <si>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</si>
  <si>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</si>
  <si>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</si>
  <si>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</si>
  <si>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</si>
  <si>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</si>
  <si>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</si>
  <si>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</si>
  <si>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</si>
  <si>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</si>
  <si>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</si>
  <si>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</si>
  <si>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</si>
  <si>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</si>
  <si>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</si>
  <si>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</si>
  <si>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</si>
  <si>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</si>
  <si>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</si>
  <si>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</si>
  <si>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</si>
  <si>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</si>
  <si>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</si>
  <si>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</si>
  <si>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</si>
  <si>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</si>
  <si>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</si>
  <si>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</si>
  <si>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</si>
  <si>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</si>
  <si>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</si>
  <si>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</si>
  <si>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</si>
  <si>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</si>
  <si>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</si>
  <si>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</si>
  <si>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</si>
  <si>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</si>
  <si>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</si>
  <si>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</si>
  <si>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</si>
  <si>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</si>
  <si>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</si>
  <si>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</si>
  <si>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</si>
  <si>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</si>
  <si>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</si>
  <si>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</si>
  <si>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</si>
  <si>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</si>
  <si>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</si>
  <si>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</si>
  <si>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</si>
  <si>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</si>
  <si>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</si>
  <si>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</si>
  <si>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</si>
  <si>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</si>
  <si>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</si>
  <si>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</si>
  <si>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</si>
  <si>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</si>
  <si>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</si>
  <si>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</si>
  <si>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</si>
  <si>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</si>
  <si>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</si>
  <si>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</si>
  <si>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</si>
  <si>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</si>
  <si>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</si>
  <si>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</si>
  <si>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</si>
  <si>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</si>
  <si>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</si>
  <si>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</si>
  <si>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</si>
  <si>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</si>
  <si>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</si>
  <si>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</si>
  <si>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</si>
  <si>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</si>
  <si>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</si>
  <si>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</si>
  <si>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</si>
  <si>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</si>
  <si>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</si>
  <si>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</si>
  <si>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</si>
  <si>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</si>
  <si>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</si>
  <si>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</si>
  <si>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</si>
  <si>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</si>
  <si>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</si>
  <si>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</si>
  <si>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</si>
  <si>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</si>
  <si>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</si>
  <si>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</si>
  <si>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</si>
  <si>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</si>
  <si>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</si>
  <si>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</si>
  <si>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</si>
  <si>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</si>
  <si>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</si>
  <si>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</si>
  <si>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</si>
  <si>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</si>
  <si>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</si>
  <si>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</si>
  <si>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</si>
  <si>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</si>
  <si>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</si>
  <si>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</si>
  <si>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</si>
  <si>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</si>
  <si>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</si>
  <si>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</si>
  <si>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</si>
  <si>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</si>
  <si>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</si>
  <si>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</si>
  <si>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</si>
  <si>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</si>
  <si>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</si>
  <si>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</si>
  <si>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</si>
  <si>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</si>
  <si>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</si>
  <si>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</si>
  <si>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</si>
  <si>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</si>
  <si>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</si>
  <si>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</si>
  <si>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</si>
  <si>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</si>
  <si>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</si>
  <si>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</si>
  <si>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</si>
  <si>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</si>
  <si>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</si>
  <si>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</si>
  <si>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</si>
  <si>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</si>
  <si>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</si>
  <si>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</si>
  <si>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</si>
  <si>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</si>
  <si>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</si>
  <si>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</si>
  <si>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</si>
  <si>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</si>
  <si>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</si>
  <si>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</si>
  <si>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</si>
  <si>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</si>
  <si>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</si>
  <si>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</si>
  <si>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</si>
  <si>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</si>
  <si>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</si>
  <si>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</si>
  <si>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</si>
  <si>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</si>
  <si>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</si>
  <si>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</si>
  <si>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</si>
  <si>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</si>
  <si>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</si>
  <si>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</si>
  <si>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</si>
  <si>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</si>
  <si>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</si>
  <si>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</si>
  <si>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</si>
  <si>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</si>
  <si>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</si>
  <si>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</si>
  <si>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</si>
  <si>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</si>
  <si>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</si>
  <si>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</si>
  <si>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</si>
  <si>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</si>
  <si>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</si>
  <si>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</si>
  <si>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</si>
  <si>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</si>
  <si>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</si>
  <si>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</si>
  <si>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</si>
  <si>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</si>
  <si>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</si>
  <si>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</si>
  <si>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</si>
  <si>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</si>
  <si>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</si>
  <si>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</si>
  <si>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</si>
  <si>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</si>
  <si>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</si>
  <si>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</si>
  <si>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</si>
  <si>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</si>
  <si>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</si>
  <si>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</si>
  <si>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</si>
  <si>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</si>
  <si>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</si>
  <si>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</si>
  <si>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</si>
  <si>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</si>
  <si>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</si>
  <si>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</si>
  <si>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</si>
  <si>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</si>
  <si>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</si>
  <si>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</si>
  <si>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</si>
  <si>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</si>
  <si>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</si>
  <si>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</si>
  <si>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</si>
  <si>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</si>
  <si>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</si>
  <si>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</si>
  <si>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</si>
  <si>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</si>
  <si>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</si>
  <si>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</si>
  <si>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</si>
  <si>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</si>
  <si>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</si>
  <si>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</si>
  <si>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</si>
  <si>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</si>
  <si>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</si>
  <si>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</si>
  <si>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</si>
  <si>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</si>
  <si>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</si>
  <si>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</si>
  <si>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</si>
  <si>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</si>
  <si>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</si>
  <si>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</si>
  <si>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</si>
  <si>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</si>
  <si>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</si>
  <si>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</si>
  <si>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</si>
  <si>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</si>
  <si>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</si>
  <si>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</si>
  <si>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</si>
  <si>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</si>
  <si>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</si>
  <si>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</si>
  <si>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</si>
  <si>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</si>
  <si>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</si>
  <si>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</si>
  <si>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</si>
  <si>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</si>
  <si>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</si>
  <si>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</si>
  <si>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</si>
  <si>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</si>
  <si>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</si>
  <si>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</si>
  <si>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</si>
  <si>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</si>
  <si>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</si>
  <si>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</si>
  <si>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</si>
  <si>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</si>
  <si>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</si>
  <si>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</si>
  <si>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</si>
  <si>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</si>
  <si>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</si>
  <si>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</si>
  <si>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</si>
  <si>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</si>
  <si>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</si>
  <si>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</si>
  <si>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</si>
  <si>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</si>
  <si>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</si>
  <si>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</si>
  <si>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</si>
  <si>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</si>
  <si>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</si>
  <si>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</si>
  <si>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</si>
  <si>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</si>
  <si>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</si>
  <si>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</si>
  <si>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</si>
  <si>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</si>
  <si>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</si>
  <si>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</si>
  <si>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</si>
  <si>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</si>
  <si>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</si>
  <si>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</si>
  <si>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</si>
  <si>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</si>
  <si>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</si>
  <si>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</si>
  <si>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</si>
  <si>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</si>
  <si>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</si>
  <si>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</si>
  <si>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</si>
  <si>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</si>
  <si>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</si>
  <si>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</si>
  <si>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</si>
  <si>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</si>
  <si>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</si>
  <si>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</si>
  <si>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</si>
  <si>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</si>
  <si>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</si>
  <si>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</si>
  <si>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</si>
  <si>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</si>
  <si>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</si>
  <si>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</si>
  <si>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</si>
  <si>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</si>
  <si>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</si>
  <si>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</si>
  <si>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</si>
  <si>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</si>
  <si>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</si>
  <si>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</si>
  <si>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</si>
  <si>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</si>
  <si>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</si>
  <si>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</si>
  <si>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</si>
  <si>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</si>
  <si>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</si>
  <si>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</si>
  <si>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</si>
  <si>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</si>
  <si>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</si>
  <si>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</si>
  <si>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</si>
  <si>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</si>
  <si>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</si>
  <si>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</si>
  <si>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</si>
  <si>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</si>
  <si>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</si>
  <si>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</si>
  <si>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</si>
  <si>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</si>
  <si>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</si>
  <si>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</si>
  <si>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</si>
  <si>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</si>
  <si>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</si>
  <si>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</si>
  <si>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</si>
  <si>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</si>
  <si>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</si>
  <si>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</si>
  <si>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</si>
  <si>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</si>
  <si>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</si>
  <si>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</si>
  <si>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</si>
  <si>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</si>
  <si>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</si>
  <si>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</si>
  <si>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</si>
  <si>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</si>
  <si>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</si>
  <si>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</si>
  <si>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</si>
  <si>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</si>
  <si>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</si>
  <si>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</si>
  <si>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</si>
  <si>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</si>
  <si>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</si>
  <si>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</si>
  <si>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</si>
  <si>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</si>
  <si>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</si>
  <si>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</si>
  <si>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</si>
  <si>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</si>
  <si>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</si>
  <si>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</si>
  <si>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</si>
  <si>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</si>
  <si>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</si>
  <si>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</si>
  <si>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</si>
  <si>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</si>
  <si>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</si>
  <si>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</si>
  <si>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</si>
  <si>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</si>
  <si>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</si>
  <si>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</si>
  <si>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</si>
  <si>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</si>
  <si>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</si>
  <si>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</si>
  <si>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</si>
  <si>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</si>
  <si>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</si>
  <si>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</si>
  <si>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</si>
  <si>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</si>
  <si>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</si>
  <si>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</si>
  <si>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</si>
  <si>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</si>
  <si>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</si>
  <si>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</si>
  <si>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</si>
  <si>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</si>
  <si>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</si>
  <si>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</si>
  <si>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</si>
  <si>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</si>
  <si>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</si>
  <si>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</si>
  <si>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</si>
  <si>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</si>
  <si>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</si>
  <si>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</si>
  <si>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</si>
  <si>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</si>
  <si>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</si>
  <si>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</si>
  <si>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</si>
  <si>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</si>
  <si>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</si>
  <si>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</si>
  <si>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</si>
  <si>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</si>
  <si>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</si>
  <si>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</si>
  <si>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</si>
  <si>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</si>
  <si>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</si>
  <si>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</si>
  <si>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</si>
  <si>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</si>
  <si>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</si>
  <si>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</si>
  <si>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</si>
  <si>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</si>
  <si>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</si>
  <si>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</si>
  <si>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</si>
  <si>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</si>
  <si>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</si>
  <si>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</si>
  <si>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</si>
  <si>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</si>
  <si>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</si>
  <si>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</si>
  <si>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</si>
  <si>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</si>
  <si>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</si>
  <si>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</si>
  <si>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</si>
  <si>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</si>
  <si>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</si>
  <si>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</si>
  <si>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</si>
  <si>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</si>
  <si>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</si>
  <si>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</si>
  <si>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</si>
  <si>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</si>
  <si>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</si>
  <si>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</si>
  <si>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</si>
  <si>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</si>
  <si>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</si>
  <si>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</si>
  <si>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</si>
  <si>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</si>
  <si>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</si>
  <si>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</si>
  <si>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</si>
  <si>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</si>
  <si>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</si>
  <si>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</si>
  <si>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</si>
  <si>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</si>
  <si>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</si>
  <si>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</si>
  <si>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</si>
  <si>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</si>
  <si>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</si>
  <si>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</si>
  <si>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</si>
  <si>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</si>
  <si>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</si>
  <si>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</si>
  <si>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</si>
  <si>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</si>
  <si>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</si>
  <si>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</si>
  <si>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</si>
  <si>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</si>
  <si>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</si>
  <si>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</si>
  <si>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</si>
  <si>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</si>
  <si>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</si>
  <si>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</si>
  <si>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</si>
  <si>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</si>
  <si>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</si>
  <si>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</si>
  <si>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</si>
  <si>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</si>
  <si>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</si>
  <si>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</si>
  <si>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</si>
  <si>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</si>
  <si>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</si>
  <si>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</si>
  <si>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</si>
  <si>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</si>
  <si>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</si>
  <si>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</si>
  <si>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</si>
  <si>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</si>
  <si>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</si>
  <si>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</si>
  <si>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</si>
  <si>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</si>
  <si>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</si>
  <si>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</si>
  <si>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</si>
  <si>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</si>
  <si>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</si>
  <si>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</si>
  <si>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</si>
  <si>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</si>
  <si>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</si>
  <si>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</si>
  <si>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</si>
  <si>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</si>
  <si>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</si>
  <si>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</si>
  <si>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</si>
  <si>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</si>
  <si>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</si>
  <si>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</si>
  <si>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</si>
  <si>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</si>
  <si>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</si>
  <si>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</si>
  <si>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</si>
  <si>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</si>
  <si>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</si>
  <si>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</si>
  <si>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</si>
  <si>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</si>
  <si>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</si>
  <si>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</si>
  <si>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</si>
  <si>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</si>
  <si>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</si>
  <si>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</si>
  <si>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</si>
  <si>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</si>
  <si>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</si>
  <si>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</si>
  <si>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</si>
  <si>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</si>
  <si>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</si>
  <si>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</si>
  <si>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</si>
  <si>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</si>
  <si>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</si>
  <si>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</si>
  <si>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</si>
  <si>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</si>
  <si>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</si>
  <si>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</si>
  <si>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</si>
  <si>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</si>
  <si>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</si>
  <si>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</si>
  <si>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</si>
  <si>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</si>
  <si>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</si>
  <si>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</si>
  <si>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</si>
  <si>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</si>
  <si>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</si>
  <si>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</si>
  <si>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</si>
  <si>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</si>
  <si>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</si>
  <si>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</si>
  <si>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</si>
  <si>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</si>
  <si>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</si>
  <si>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</si>
  <si>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</si>
  <si>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</si>
  <si>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</si>
  <si>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</si>
  <si>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</si>
  <si>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</si>
  <si>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</si>
  <si>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</si>
  <si>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</si>
  <si>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</si>
  <si>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</si>
  <si>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</si>
  <si>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</si>
  <si>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</si>
  <si>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</si>
  <si>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</si>
  <si>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</si>
  <si>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</si>
  <si>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</si>
  <si>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</si>
  <si>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</si>
  <si>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</si>
  <si>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</si>
  <si>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</si>
  <si>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</si>
  <si>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</si>
  <si>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</si>
  <si>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</si>
  <si>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</si>
  <si>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</si>
  <si>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</si>
  <si>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</si>
  <si>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</si>
  <si>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</si>
  <si>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</si>
  <si>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</si>
  <si>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</si>
  <si>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</si>
  <si>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</si>
  <si>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</si>
  <si>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</si>
  <si>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</si>
  <si>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</si>
  <si>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</si>
  <si>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</si>
  <si>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</si>
  <si>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</si>
  <si>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</si>
  <si>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</si>
  <si>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</si>
  <si>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</si>
  <si>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</si>
  <si>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</si>
  <si>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</si>
  <si>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</si>
  <si>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</si>
  <si>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</si>
  <si>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</si>
  <si>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</si>
  <si>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</si>
  <si>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</si>
  <si>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</si>
  <si>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</si>
  <si>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</si>
  <si>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</si>
  <si>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</si>
  <si>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</si>
  <si>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</si>
  <si>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</si>
  <si>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</si>
  <si>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</si>
  <si>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</si>
  <si>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</si>
  <si>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</si>
  <si>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</si>
  <si>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</si>
  <si>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</si>
  <si>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</si>
  <si>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</si>
  <si>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</si>
  <si>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</si>
  <si>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</si>
  <si>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</si>
  <si>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</si>
  <si>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</si>
  <si>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</si>
  <si>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</si>
  <si>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</si>
  <si>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</si>
  <si>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</si>
  <si>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</si>
  <si>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</si>
  <si>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</si>
  <si>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</si>
  <si>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</si>
  <si>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</si>
  <si>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</si>
  <si>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</si>
  <si>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</si>
  <si>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</si>
  <si>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</si>
  <si>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</si>
  <si>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</si>
  <si>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</si>
  <si>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</si>
  <si>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</si>
  <si>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</si>
  <si>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</si>
  <si>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</si>
  <si>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</si>
  <si>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</si>
  <si>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</si>
  <si>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</si>
  <si>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</si>
  <si>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</si>
  <si>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</si>
  <si>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</si>
  <si>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</si>
  <si>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</si>
  <si>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</si>
  <si>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</si>
  <si>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</si>
  <si>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</si>
  <si>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</si>
  <si>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</si>
  <si>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</si>
  <si>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</si>
  <si>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</si>
  <si>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</si>
  <si>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</si>
  <si>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</si>
  <si>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</si>
  <si>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</si>
  <si>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</si>
  <si>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</si>
  <si>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</si>
  <si>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</si>
  <si>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</si>
  <si>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</si>
  <si>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</si>
  <si>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</si>
  <si>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</si>
  <si>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</si>
  <si>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</si>
  <si>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</si>
  <si>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</si>
  <si>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</si>
  <si>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</si>
  <si>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</si>
  <si>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</si>
  <si>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</si>
  <si>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</si>
  <si>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</si>
  <si>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</si>
  <si>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</si>
  <si>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</si>
  <si>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</si>
  <si>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</si>
  <si>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</si>
  <si>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</si>
  <si>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</si>
  <si>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</si>
  <si>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</si>
  <si>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</si>
  <si>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</si>
  <si>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</si>
  <si>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</si>
  <si>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</si>
  <si>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</si>
  <si>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</si>
  <si>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</si>
  <si>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</si>
  <si>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</si>
  <si>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</si>
  <si>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</si>
  <si>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</si>
  <si>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</si>
  <si>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</si>
  <si>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</si>
  <si>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</si>
  <si>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</si>
  <si>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</si>
  <si>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</si>
  <si>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</si>
  <si>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</si>
  <si>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</si>
  <si>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</si>
  <si>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</si>
  <si>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</si>
  <si>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</si>
  <si>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</si>
  <si>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</si>
  <si>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</si>
  <si>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</si>
  <si>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</si>
  <si>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</si>
  <si>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</si>
  <si>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</si>
  <si>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</si>
  <si>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</si>
  <si>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</si>
  <si>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</si>
  <si>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</si>
  <si>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</si>
  <si>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</si>
  <si>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</si>
  <si>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</si>
  <si>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</si>
  <si>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</si>
  <si>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</si>
  <si>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</si>
  <si>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</si>
  <si>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</si>
  <si>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</si>
  <si>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</si>
  <si>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</si>
  <si>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</si>
  <si>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</si>
  <si>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</si>
  <si>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</si>
  <si>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</si>
  <si>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</si>
  <si>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</si>
  <si>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</si>
  <si>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</si>
  <si>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</si>
  <si>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</si>
  <si>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</si>
  <si>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</si>
  <si>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</si>
  <si>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</si>
  <si>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</si>
  <si>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</si>
  <si>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</si>
  <si>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</si>
  <si>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</si>
  <si>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</si>
  <si>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</si>
  <si>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</si>
  <si>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</si>
  <si>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</si>
  <si>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</si>
  <si>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</si>
  <si>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</si>
  <si>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</si>
  <si>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</si>
  <si>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</si>
  <si>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</si>
  <si>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</si>
  <si>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</si>
  <si>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</si>
  <si>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</si>
  <si>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</si>
  <si>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</si>
  <si>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</si>
  <si>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</si>
  <si>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</si>
  <si>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</si>
  <si>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</si>
  <si>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</si>
  <si>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</si>
  <si>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</si>
  <si>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</si>
  <si>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</si>
  <si>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</si>
  <si>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</si>
  <si>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</si>
  <si>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</si>
  <si>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</si>
  <si>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</si>
  <si>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</si>
  <si>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</si>
  <si>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</si>
  <si>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</si>
  <si>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</si>
  <si>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</si>
  <si>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</si>
  <si>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</si>
  <si>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</si>
  <si>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</si>
  <si>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</si>
  <si>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</si>
  <si>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</si>
  <si>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</si>
  <si>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</si>
  <si>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</si>
  <si>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</si>
  <si>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</si>
  <si>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</si>
  <si>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</si>
  <si>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</si>
  <si>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</si>
  <si>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</si>
  <si>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</si>
  <si>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</si>
  <si>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</si>
  <si>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</si>
  <si>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</si>
  <si>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</si>
  <si>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</si>
  <si>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</si>
  <si>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</si>
  <si>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</si>
  <si>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</si>
  <si>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</si>
  <si>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</si>
  <si>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</si>
  <si>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</si>
  <si>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</si>
  <si>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</si>
  <si>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</si>
  <si>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</si>
  <si>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</si>
  <si>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</si>
  <si>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</si>
  <si>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</si>
  <si>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</si>
  <si>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</si>
  <si>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</si>
  <si>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</si>
  <si>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</si>
  <si>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</si>
  <si>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</si>
  <si>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</si>
  <si>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</si>
  <si>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</si>
  <si>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</si>
  <si>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</si>
  <si>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</si>
  <si>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</si>
  <si>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</si>
  <si>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</si>
  <si>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</si>
  <si>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</si>
  <si>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</si>
  <si>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</si>
  <si>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</si>
  <si>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</si>
  <si>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</si>
  <si>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</si>
  <si>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</si>
  <si>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</si>
  <si>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</si>
  <si>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</si>
  <si>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</si>
  <si>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</si>
  <si>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</si>
  <si>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</si>
  <si>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</si>
  <si>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</si>
  <si>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</si>
  <si>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</si>
  <si>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</si>
  <si>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</si>
  <si>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</si>
  <si>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</si>
  <si>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</si>
  <si>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</si>
  <si>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</si>
  <si>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</si>
  <si>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</si>
  <si>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</si>
  <si>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</si>
  <si>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</si>
  <si>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</si>
  <si>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</si>
  <si>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</si>
  <si>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</si>
  <si>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</si>
  <si>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</si>
  <si>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</si>
  <si>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</si>
  <si>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</si>
  <si>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</si>
  <si>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</si>
  <si>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</si>
  <si>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</si>
  <si>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</si>
  <si>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</si>
  <si>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</si>
  <si>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</si>
  <si>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</si>
  <si>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</si>
  <si>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</si>
  <si>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</si>
  <si>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</si>
  <si>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</si>
  <si>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</si>
  <si>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</si>
  <si>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</si>
  <si>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</si>
  <si>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</si>
  <si>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</si>
  <si>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</si>
  <si>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</si>
  <si>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</si>
  <si>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</si>
  <si>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</si>
  <si>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</si>
  <si>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</si>
  <si>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</si>
  <si>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</si>
  <si>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</si>
  <si>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</si>
  <si>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</si>
  <si>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</si>
  <si>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</si>
  <si>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</si>
  <si>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</si>
  <si>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</si>
  <si>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</si>
  <si>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</si>
  <si>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</si>
  <si>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</si>
  <si>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</si>
  <si>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</si>
  <si>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</si>
  <si>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</si>
  <si>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</si>
  <si>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</si>
  <si>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</si>
  <si>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</si>
  <si>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</si>
  <si>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</si>
  <si>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</si>
  <si>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</si>
  <si>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</si>
  <si>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</si>
  <si>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</si>
  <si>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</si>
  <si>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</si>
  <si>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</si>
  <si>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</si>
  <si>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</si>
  <si>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</si>
  <si>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</si>
  <si>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</si>
  <si>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</si>
  <si>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</si>
  <si>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</si>
  <si>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</si>
  <si>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</si>
  <si>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</si>
  <si>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</si>
  <si>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</si>
  <si>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</si>
  <si>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</si>
  <si>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</si>
  <si>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</si>
  <si>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</si>
  <si>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</si>
  <si>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</si>
  <si>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</si>
  <si>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</si>
  <si>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</si>
  <si>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</si>
  <si>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</si>
  <si>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</si>
  <si>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</si>
  <si>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</si>
  <si>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</si>
  <si>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</si>
  <si>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</si>
  <si>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</si>
  <si>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</si>
  <si>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</si>
  <si>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</si>
  <si>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</si>
  <si>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</si>
  <si>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</si>
  <si>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</si>
  <si>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</si>
  <si>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</si>
  <si>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</si>
  <si>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</si>
  <si>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</si>
  <si>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</si>
  <si>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</si>
  <si>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</si>
  <si>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</si>
  <si>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</si>
  <si>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</si>
  <si>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</si>
  <si>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</si>
  <si>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</si>
  <si>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</si>
  <si>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</si>
  <si>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</si>
  <si>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</si>
  <si>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</si>
  <si>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</si>
  <si>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</si>
  <si>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</si>
  <si>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</si>
  <si>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</si>
  <si>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</si>
  <si>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</si>
  <si>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</si>
  <si>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</si>
  <si>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</si>
  <si>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</si>
  <si>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</si>
  <si>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</si>
  <si>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</si>
  <si>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</si>
  <si>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</si>
  <si>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</si>
  <si>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</si>
  <si>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</si>
  <si>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</si>
  <si>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</si>
  <si>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</si>
  <si>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</si>
  <si>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</si>
  <si>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</si>
  <si>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</si>
  <si>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</si>
  <si>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</si>
  <si>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</si>
  <si>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</si>
  <si>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</si>
  <si>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</si>
  <si>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</si>
  <si>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</si>
  <si>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</si>
  <si>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</si>
  <si>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</si>
  <si>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</si>
  <si>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</si>
  <si>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</si>
  <si>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</si>
  <si>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</si>
  <si>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</si>
  <si>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</si>
  <si>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</si>
  <si>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</si>
  <si>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</si>
  <si>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</si>
  <si>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</si>
  <si>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</si>
  <si>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</si>
  <si>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</si>
  <si>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</si>
  <si>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</si>
  <si>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</si>
  <si>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</si>
  <si>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</si>
  <si>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</si>
  <si>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</si>
  <si>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</si>
  <si>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</si>
  <si>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</si>
  <si>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</si>
  <si>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</si>
  <si>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</si>
  <si>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</si>
  <si>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</si>
  <si>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</si>
  <si>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</si>
  <si>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</si>
  <si>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</si>
  <si>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</si>
  <si>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</si>
  <si>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</si>
  <si>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</si>
  <si>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</si>
  <si>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</si>
  <si>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</si>
  <si>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</si>
  <si>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</si>
  <si>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</si>
  <si>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</si>
  <si>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</si>
  <si>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</si>
  <si>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</si>
  <si>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</si>
  <si>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</si>
  <si>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</si>
  <si>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</si>
  <si>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</si>
  <si>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</si>
  <si>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</si>
  <si>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</si>
  <si>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</si>
  <si>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</si>
  <si>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</si>
  <si>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</si>
  <si>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</si>
  <si>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</si>
  <si>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</si>
  <si>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</si>
  <si>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</si>
  <si>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</si>
  <si>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</si>
  <si>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</si>
  <si>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</si>
  <si>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</si>
  <si>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</si>
  <si>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</si>
  <si>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</si>
  <si>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</si>
  <si>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</si>
  <si>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</si>
  <si>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</si>
  <si>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</si>
  <si>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</si>
  <si>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</si>
  <si>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</si>
  <si>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</si>
  <si>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</si>
  <si>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</si>
  <si>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</si>
  <si>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</si>
  <si>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</si>
  <si>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</si>
  <si>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</si>
  <si>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</si>
  <si>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</si>
  <si>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</si>
  <si>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</si>
  <si>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</si>
  <si>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</si>
  <si>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</si>
  <si>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</si>
  <si>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</si>
  <si>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</si>
  <si>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</si>
  <si>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</si>
  <si>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</si>
  <si>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</si>
  <si>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</si>
  <si>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</si>
  <si>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</si>
  <si>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</si>
  <si>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</si>
  <si>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</si>
  <si>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</si>
  <si>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</si>
  <si>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</si>
  <si>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</si>
  <si>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</si>
  <si>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</si>
  <si>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</si>
  <si>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</si>
  <si>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</si>
  <si>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</si>
  <si>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</si>
  <si>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</si>
  <si>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</si>
  <si>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</si>
  <si>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</si>
  <si>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</si>
  <si>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</si>
  <si>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</si>
  <si>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</si>
  <si>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</si>
  <si>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</si>
  <si>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</si>
  <si>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</si>
  <si>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</si>
  <si>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</si>
  <si>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</si>
  <si>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</si>
  <si>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</si>
  <si>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</si>
  <si>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</si>
  <si>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</si>
  <si>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</si>
  <si>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</si>
  <si>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</si>
  <si>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</si>
  <si>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</si>
  <si>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</si>
  <si>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</si>
  <si>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</si>
  <si>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</si>
  <si>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</si>
  <si>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</si>
  <si>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</si>
  <si>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</si>
  <si>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</si>
  <si>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</si>
  <si>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</si>
  <si>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</si>
  <si>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</si>
  <si>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</si>
  <si>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</si>
  <si>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</si>
  <si>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</si>
  <si>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</si>
  <si>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</si>
  <si>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</si>
  <si>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</si>
  <si>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</si>
  <si>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</si>
  <si>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</si>
  <si>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</si>
  <si>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</si>
  <si>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</si>
  <si>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</si>
  <si>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</si>
  <si>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</si>
  <si>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</si>
  <si>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</si>
  <si>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</si>
  <si>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</si>
  <si>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</si>
  <si>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</si>
  <si>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</si>
  <si>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</si>
  <si>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</si>
  <si>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</si>
  <si>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</si>
  <si>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</si>
  <si>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</si>
  <si>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</si>
  <si>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</si>
  <si>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</si>
  <si>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</si>
  <si>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</si>
  <si>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</si>
  <si>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</si>
  <si>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</si>
  <si>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</si>
  <si>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</si>
  <si>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</si>
  <si>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</si>
  <si>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</si>
  <si>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</si>
  <si>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</si>
  <si>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</si>
  <si>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</si>
  <si>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</si>
  <si>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</si>
  <si>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</si>
  <si>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</si>
  <si>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</si>
  <si>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</si>
  <si>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</si>
  <si>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</si>
  <si>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</si>
  <si>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</si>
  <si>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</si>
  <si>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</si>
  <si>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</si>
  <si>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</si>
  <si>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</si>
  <si>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</si>
  <si>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</si>
  <si>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</si>
  <si>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</si>
  <si>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</si>
  <si>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</si>
  <si>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</si>
  <si>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</si>
  <si>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</si>
  <si>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</si>
  <si>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</si>
  <si>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</si>
  <si>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</si>
  <si>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</si>
  <si>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</si>
  <si>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</si>
  <si>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</si>
  <si>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</si>
  <si>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</si>
  <si>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</si>
  <si>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</si>
  <si>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</si>
  <si>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</si>
  <si>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</si>
  <si>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</si>
  <si>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</si>
  <si>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</si>
  <si>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</si>
  <si>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</si>
  <si>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</si>
  <si>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</si>
  <si>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</si>
  <si>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</si>
  <si>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</si>
  <si>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</si>
  <si>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</si>
  <si>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</si>
  <si>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</si>
  <si>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</si>
  <si>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</si>
  <si>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</si>
  <si>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</si>
  <si>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</si>
  <si>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</si>
  <si>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</si>
  <si>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</si>
  <si>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</si>
  <si>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</si>
  <si>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</si>
  <si>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</si>
  <si>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</si>
  <si>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</si>
  <si>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</si>
  <si>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</si>
  <si>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</si>
  <si>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</si>
  <si>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</si>
  <si>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</si>
  <si>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</si>
  <si>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</si>
  <si>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</si>
  <si>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</si>
  <si>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</si>
  <si>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</si>
  <si>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</si>
  <si>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</si>
  <si>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</si>
  <si>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</si>
  <si>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</si>
  <si>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</si>
  <si>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</si>
  <si>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</si>
  <si>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</si>
  <si>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</si>
  <si>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</si>
  <si>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</si>
  <si>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</si>
  <si>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</si>
  <si>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</si>
  <si>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</si>
  <si>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</si>
  <si>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</si>
  <si>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</si>
  <si>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</si>
  <si>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</si>
  <si>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</si>
  <si>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</si>
  <si>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</si>
  <si>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</si>
  <si>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</si>
  <si>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</si>
  <si>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</si>
  <si>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</si>
  <si>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</si>
  <si>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</si>
  <si>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</si>
  <si>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</si>
  <si>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</si>
  <si>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</si>
  <si>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</si>
  <si>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</si>
  <si>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</si>
  <si>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</si>
  <si>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</si>
  <si>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</si>
  <si>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</si>
  <si>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</si>
  <si>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</si>
  <si>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</si>
  <si>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</si>
  <si>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</si>
  <si>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</si>
  <si>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</si>
  <si>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</si>
  <si>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</si>
  <si>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</si>
  <si>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</si>
  <si>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</si>
  <si>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</si>
  <si>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</si>
  <si>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</si>
  <si>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</si>
  <si>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</si>
  <si>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</si>
  <si>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</si>
  <si>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</si>
  <si>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</si>
  <si>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</si>
  <si>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</si>
  <si>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</si>
  <si>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</si>
  <si>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</si>
  <si>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</si>
  <si>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</si>
  <si>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</si>
  <si>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</si>
  <si>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</si>
  <si>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</si>
  <si>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</si>
  <si>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</si>
  <si>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</si>
  <si>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</si>
  <si>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</si>
  <si>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</si>
  <si>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</si>
  <si>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</si>
  <si>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</si>
  <si>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</si>
  <si>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</si>
  <si>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</si>
  <si>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</si>
  <si>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</si>
  <si>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</si>
  <si>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</si>
  <si>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</si>
  <si>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</si>
  <si>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</si>
  <si>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</si>
  <si>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</si>
  <si>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</si>
  <si>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</si>
  <si>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</si>
  <si>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</si>
  <si>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</si>
  <si>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</si>
  <si>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</si>
  <si>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</si>
  <si>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</si>
  <si>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</si>
  <si>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</si>
  <si>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</si>
  <si>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</si>
  <si>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</si>
  <si>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</si>
  <si>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</si>
  <si>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</si>
  <si>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</si>
  <si>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</si>
  <si>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</si>
  <si>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</si>
  <si>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</si>
  <si>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</si>
  <si>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</si>
  <si>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</si>
  <si>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</si>
  <si>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</si>
  <si>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</si>
  <si>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</si>
  <si>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</si>
  <si>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</si>
  <si>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</si>
  <si>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</si>
  <si>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</si>
  <si>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</si>
  <si>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</si>
  <si>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</si>
  <si>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</si>
  <si>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</si>
  <si>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</si>
  <si>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</si>
  <si>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</si>
  <si>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</si>
  <si>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</si>
  <si>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</si>
  <si>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</si>
  <si>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</si>
  <si>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</si>
  <si>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</si>
  <si>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</si>
  <si>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</si>
  <si>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</si>
  <si>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</si>
  <si>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</si>
  <si>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</si>
  <si>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</si>
  <si>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</si>
  <si>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</si>
  <si>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</si>
  <si>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</si>
  <si>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</si>
  <si>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</si>
  <si>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</si>
  <si>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</si>
  <si>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</si>
  <si>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</si>
  <si>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</si>
  <si>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</si>
  <si>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</si>
  <si>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</si>
  <si>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</si>
  <si>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</si>
  <si>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</si>
  <si>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</si>
  <si>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</si>
  <si>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</si>
  <si>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</si>
  <si>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</si>
  <si>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</si>
  <si>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</si>
  <si>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</si>
  <si>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</si>
  <si>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</si>
  <si>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</si>
  <si>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</si>
  <si>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</si>
  <si>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</si>
  <si>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</si>
  <si>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</si>
  <si>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</si>
  <si>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</si>
  <si>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</si>
  <si>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</si>
  <si>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</si>
  <si>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</si>
  <si>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</si>
  <si>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</si>
  <si>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</si>
  <si>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</si>
  <si>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</si>
  <si>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</si>
  <si>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</si>
  <si>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</si>
  <si>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</si>
  <si>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</si>
  <si>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</si>
  <si>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</si>
  <si>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</si>
  <si>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</si>
  <si>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</si>
  <si>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</si>
  <si>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</si>
  <si>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</si>
  <si>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</si>
  <si>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</si>
  <si>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</si>
  <si>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</si>
  <si>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</si>
  <si>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</si>
  <si>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</si>
  <si>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</si>
  <si>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</si>
  <si>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</si>
  <si>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</si>
  <si>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</si>
  <si>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</si>
  <si>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</si>
  <si>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</si>
  <si>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</si>
  <si>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</si>
  <si>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</si>
  <si>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</si>
  <si>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</si>
  <si>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</si>
  <si>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</si>
  <si>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</si>
  <si>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</si>
  <si>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</si>
  <si>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</si>
  <si>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</si>
  <si>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</si>
  <si>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</si>
  <si>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</si>
  <si>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</si>
  <si>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</si>
  <si>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</si>
  <si>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</si>
  <si>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</si>
  <si>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</si>
  <si>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</si>
  <si>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</si>
  <si>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</si>
  <si>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</si>
  <si>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</si>
  <si>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</si>
  <si>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</si>
  <si>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</si>
  <si>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</si>
  <si>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</si>
  <si>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</si>
  <si>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</si>
  <si>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</si>
  <si>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</si>
  <si>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</si>
  <si>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</si>
  <si>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</si>
  <si>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</si>
  <si>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</si>
  <si>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</si>
  <si>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</si>
  <si>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</si>
  <si>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</si>
  <si>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</si>
  <si>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</si>
  <si>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</si>
  <si>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</si>
  <si>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</si>
  <si>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</si>
  <si>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</si>
  <si>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</si>
  <si>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</si>
  <si>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</si>
  <si>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</si>
  <si>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</si>
  <si>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</si>
  <si>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</si>
  <si>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</si>
  <si>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</si>
  <si>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</si>
  <si>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</si>
  <si>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</si>
  <si>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</si>
  <si>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</si>
  <si>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</si>
  <si>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</si>
  <si>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</si>
  <si>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</si>
  <si>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</si>
  <si>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</si>
  <si>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</si>
  <si>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</si>
  <si>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</si>
  <si>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</si>
  <si>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</si>
  <si>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</si>
  <si>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</si>
  <si>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</si>
  <si>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</si>
  <si>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</si>
  <si>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</si>
  <si>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</si>
  <si>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</si>
  <si>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</si>
  <si>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</si>
  <si>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</si>
  <si>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</si>
  <si>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</si>
  <si>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</si>
  <si>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</si>
  <si>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</si>
  <si>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</si>
  <si>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</si>
  <si>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</si>
  <si>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</si>
  <si>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</si>
  <si>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</si>
  <si>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</si>
  <si>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</si>
  <si>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</si>
  <si>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</si>
  <si>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</si>
  <si>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</si>
  <si>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</si>
  <si>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</si>
  <si>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</si>
  <si>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</si>
  <si>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</si>
  <si>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</si>
  <si>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</si>
  <si>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</si>
  <si>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</si>
  <si>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</si>
  <si>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</si>
  <si>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</si>
  <si>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</si>
  <si>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</si>
  <si>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</si>
  <si>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</si>
  <si>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</si>
  <si>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</si>
  <si>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</si>
  <si>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</si>
  <si>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</si>
  <si>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</si>
  <si>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</si>
  <si>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</si>
  <si>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</si>
  <si>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</si>
  <si>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</si>
  <si>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</si>
  <si>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</si>
  <si>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</si>
  <si>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</si>
  <si>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</si>
  <si>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</si>
  <si>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</si>
  <si>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</si>
  <si>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</si>
  <si>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</si>
  <si>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</si>
  <si>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</si>
  <si>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</si>
  <si>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</si>
  <si>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</si>
  <si>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</si>
  <si>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</si>
  <si>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</si>
  <si>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</si>
  <si>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</si>
  <si>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</si>
  <si>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</si>
  <si>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</si>
  <si>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</si>
  <si>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</si>
  <si>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</si>
  <si>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</si>
  <si>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</si>
  <si>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</si>
  <si>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</si>
  <si>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</si>
  <si>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</si>
  <si>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</si>
  <si>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</si>
  <si>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</si>
  <si>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</si>
  <si>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</si>
  <si>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</si>
  <si>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</si>
  <si>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</si>
  <si>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</si>
  <si>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</si>
  <si>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</si>
  <si>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</si>
  <si>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</si>
  <si>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</si>
  <si>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</si>
  <si>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</si>
  <si>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</si>
  <si>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</si>
  <si>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</si>
  <si>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</si>
  <si>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</si>
  <si>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</si>
  <si>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</si>
  <si>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</si>
  <si>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</si>
  <si>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</si>
  <si>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</si>
  <si>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</si>
  <si>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</si>
  <si>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</si>
  <si>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</si>
  <si>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</si>
  <si>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</si>
  <si>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</si>
  <si>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</si>
  <si>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</si>
  <si>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</si>
  <si>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</si>
  <si>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</si>
  <si>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</si>
  <si>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</si>
  <si>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</si>
  <si>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</si>
  <si>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</si>
  <si>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</si>
  <si>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</si>
  <si>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</si>
  <si>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</si>
  <si>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</si>
  <si>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</si>
  <si>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</si>
  <si>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</si>
  <si>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</si>
  <si>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</si>
  <si>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</si>
  <si>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</si>
  <si>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</si>
  <si>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</si>
  <si>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</si>
  <si>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</si>
  <si>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</si>
  <si>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</si>
  <si>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</si>
  <si>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</si>
  <si>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</si>
  <si>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</si>
  <si>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</si>
  <si>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</si>
  <si>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</si>
  <si>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</si>
  <si>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</si>
  <si>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</si>
  <si>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</si>
  <si>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</si>
  <si>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</si>
  <si>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</si>
  <si>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</si>
  <si>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</si>
  <si>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</si>
  <si>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</si>
  <si>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</si>
  <si>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</si>
  <si>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</si>
  <si>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</si>
  <si>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</si>
  <si>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</si>
  <si>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</si>
  <si>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</si>
  <si>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</si>
  <si>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</si>
  <si>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</si>
  <si>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</si>
  <si>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</si>
  <si>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</si>
  <si>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</si>
  <si>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</si>
  <si>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</si>
  <si>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</si>
  <si>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</si>
  <si>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</si>
  <si>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</si>
  <si>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</si>
  <si>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</si>
  <si>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</si>
  <si>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</si>
  <si>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</si>
  <si>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</si>
  <si>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</si>
  <si>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</si>
  <si>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</si>
  <si>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</si>
  <si>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</si>
  <si>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</si>
  <si>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</si>
  <si>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</si>
  <si>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</si>
  <si>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</si>
  <si>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</si>
  <si>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</si>
  <si>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</si>
  <si>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</si>
  <si>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</si>
  <si>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</si>
  <si>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</si>
  <si>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</si>
  <si>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</si>
  <si>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</si>
  <si>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</si>
  <si>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</si>
  <si>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</si>
  <si>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</si>
  <si>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</si>
  <si>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</si>
  <si>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</si>
  <si>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</si>
  <si>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</si>
  <si>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</si>
  <si>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</si>
  <si>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</si>
  <si>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</si>
  <si>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</si>
  <si>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</si>
  <si>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</si>
  <si>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</si>
  <si>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</si>
  <si>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</si>
  <si>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</si>
  <si>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</si>
  <si>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</si>
  <si>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</si>
  <si>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</si>
  <si>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</si>
  <si>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</si>
  <si>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</si>
  <si>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</si>
  <si>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</si>
  <si>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</si>
  <si>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</si>
  <si>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</si>
  <si>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</si>
  <si>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</si>
  <si>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</si>
  <si>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</si>
  <si>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</si>
  <si>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</si>
  <si>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</si>
  <si>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</si>
  <si>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</si>
  <si>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</si>
  <si>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</si>
  <si>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</si>
  <si>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</si>
  <si>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</si>
  <si>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</si>
  <si>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</si>
  <si>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</si>
  <si>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</si>
  <si>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</si>
  <si>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</si>
  <si>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</si>
  <si>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</si>
  <si>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</si>
  <si>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</si>
  <si>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</si>
  <si>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</si>
  <si>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</si>
  <si>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</si>
  <si>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</si>
  <si>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</si>
  <si>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</si>
  <si>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</si>
  <si>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</si>
  <si>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</si>
  <si>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</si>
  <si>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</si>
  <si>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</si>
  <si>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</si>
  <si>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</si>
  <si>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</si>
  <si>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</si>
  <si>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</si>
  <si>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</si>
  <si>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</si>
  <si>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</si>
  <si>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</si>
  <si>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</si>
  <si>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</si>
  <si>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</si>
  <si>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</si>
  <si>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</si>
  <si>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</si>
  <si>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</si>
  <si>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</si>
  <si>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</si>
  <si>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</si>
  <si>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</si>
  <si>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</si>
  <si>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</si>
  <si>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</si>
  <si>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</si>
  <si>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</si>
  <si>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</si>
  <si>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</si>
  <si>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</si>
  <si>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</si>
  <si>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</si>
  <si>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</si>
  <si>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</si>
  <si>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</si>
  <si>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</si>
  <si>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</si>
  <si>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</si>
  <si>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</si>
  <si>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</si>
  <si>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</si>
  <si>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</si>
  <si>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</si>
  <si>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</si>
  <si>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</si>
  <si>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</si>
  <si>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</si>
  <si>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</si>
  <si>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</si>
  <si>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</si>
  <si>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</si>
  <si>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</si>
  <si>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</si>
  <si>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</si>
  <si>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</si>
  <si>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</si>
  <si>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</si>
  <si>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</si>
  <si>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</si>
  <si>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</si>
  <si>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</si>
  <si>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</si>
  <si>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</si>
  <si>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</si>
  <si>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</si>
  <si>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</si>
  <si>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</si>
  <si>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</si>
  <si>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</si>
  <si>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</si>
  <si>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</si>
  <si>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</si>
  <si>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</si>
  <si>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</si>
  <si>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</si>
  <si>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</si>
  <si>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</si>
  <si>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</si>
  <si>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</si>
  <si>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</si>
  <si>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</si>
  <si>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</si>
  <si>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</si>
  <si>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</si>
  <si>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</si>
  <si>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</si>
  <si>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</si>
  <si>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</si>
  <si>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</si>
  <si>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</si>
  <si>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</si>
  <si>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</si>
  <si>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</si>
  <si>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</si>
  <si>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</si>
  <si>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</si>
  <si>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</si>
  <si>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</si>
  <si>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</si>
  <si>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</si>
  <si>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</si>
  <si>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</si>
  <si>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</si>
  <si>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</si>
  <si>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</si>
  <si>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</si>
  <si>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</si>
  <si>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</si>
  <si>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</si>
  <si>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</si>
  <si>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</si>
  <si>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</si>
  <si>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</si>
  <si>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</si>
  <si>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</si>
  <si>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</si>
  <si>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</si>
  <si>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</si>
  <si>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</si>
  <si>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</si>
  <si>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</si>
  <si>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</si>
  <si>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</si>
  <si>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</si>
  <si>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</si>
  <si>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</si>
  <si>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</si>
  <si>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</si>
  <si>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</si>
  <si>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</si>
  <si>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</si>
  <si>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</si>
  <si>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</si>
  <si>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</si>
  <si>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</si>
  <si>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</si>
  <si>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</si>
  <si>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</si>
  <si>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</si>
  <si>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</si>
  <si>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</si>
  <si>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</si>
  <si>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</si>
  <si>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</si>
  <si>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</si>
  <si>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</si>
  <si>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</si>
  <si>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</si>
  <si>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</si>
  <si>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</si>
  <si>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</si>
  <si>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</si>
  <si>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</si>
  <si>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</si>
  <si>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</si>
  <si>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</si>
  <si>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</si>
  <si>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</si>
  <si>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</si>
  <si>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</si>
  <si>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</si>
  <si>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</si>
  <si>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</si>
  <si>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</si>
  <si>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</si>
  <si>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</si>
  <si>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</si>
  <si>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</si>
  <si>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</si>
  <si>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</si>
  <si>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</si>
  <si>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</si>
  <si>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</si>
  <si>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</si>
  <si>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</si>
  <si>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</si>
  <si>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</si>
  <si>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</si>
  <si>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</si>
  <si>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</si>
  <si>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</si>
  <si>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</si>
  <si>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</si>
  <si>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</si>
  <si>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</si>
  <si>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</si>
  <si>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</si>
  <si>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</si>
  <si>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</si>
  <si>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</si>
  <si>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</si>
  <si>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</si>
  <si>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</si>
  <si>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</si>
  <si>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</si>
  <si>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</si>
  <si>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</si>
  <si>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</si>
  <si>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</si>
  <si>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</si>
  <si>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</si>
  <si>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</si>
  <si>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</si>
  <si>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</si>
  <si>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</si>
  <si>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</si>
  <si>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</si>
  <si>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</si>
  <si>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</si>
  <si>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</si>
  <si>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</si>
  <si>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</si>
  <si>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</si>
  <si>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</si>
  <si>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</si>
  <si>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</si>
  <si>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</si>
  <si>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</si>
  <si>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</si>
  <si>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</si>
  <si>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</si>
  <si>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</si>
  <si>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</si>
  <si>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</si>
  <si>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</si>
  <si>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</si>
  <si>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</si>
  <si>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</si>
  <si>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</si>
  <si>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</si>
  <si>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</si>
  <si>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</si>
  <si>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</si>
  <si>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</si>
  <si>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</si>
  <si>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</si>
  <si>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</si>
  <si>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</si>
  <si>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</si>
  <si>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</si>
  <si>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</si>
  <si>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</si>
  <si>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</si>
  <si>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</si>
  <si>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</si>
  <si>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</si>
  <si>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</si>
  <si>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</si>
  <si>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</si>
  <si>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</si>
  <si>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</si>
  <si>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</si>
  <si>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</si>
  <si>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</si>
  <si>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</si>
  <si>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</si>
  <si>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</si>
  <si>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</si>
  <si>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</si>
  <si>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</si>
  <si>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</si>
  <si>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</si>
  <si>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</si>
  <si>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</si>
  <si>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</si>
  <si>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</si>
  <si>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</si>
  <si>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</si>
  <si>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</si>
  <si>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</si>
  <si>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</si>
  <si>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</si>
  <si>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</si>
  <si>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</si>
  <si>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</si>
  <si>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</si>
  <si>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</si>
  <si>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</si>
  <si>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</si>
  <si>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</si>
  <si>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</si>
  <si>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</si>
  <si>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</si>
  <si>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</si>
  <si>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</si>
  <si>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</si>
  <si>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</si>
  <si>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</si>
  <si>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</si>
  <si>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</si>
  <si>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</si>
  <si>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</si>
  <si>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</si>
  <si>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</si>
  <si>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</si>
  <si>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</si>
  <si>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</si>
  <si>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</si>
  <si>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</si>
  <si>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</si>
  <si>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</si>
  <si>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</si>
  <si>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</si>
  <si>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</si>
  <si>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</si>
  <si>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</si>
  <si>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</si>
  <si>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</si>
  <si>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</si>
  <si>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</si>
  <si>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</si>
  <si>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</si>
  <si>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</si>
  <si>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</si>
  <si>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</si>
  <si>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</si>
  <si>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</si>
  <si>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</si>
  <si>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</si>
  <si>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</si>
  <si>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</si>
  <si>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</si>
  <si>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</si>
  <si>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</si>
  <si>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</si>
  <si>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</si>
  <si>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</si>
  <si>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</si>
  <si>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</si>
  <si>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</si>
  <si>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</si>
  <si>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</si>
  <si>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</si>
  <si>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</si>
  <si>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</si>
  <si>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</si>
  <si>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</si>
  <si>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</si>
  <si>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</si>
  <si>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</si>
  <si>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</si>
  <si>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</si>
  <si>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</si>
  <si>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</si>
  <si>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</si>
  <si>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</si>
  <si>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</si>
  <si>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</si>
  <si>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</si>
  <si>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</si>
  <si>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</si>
  <si>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</si>
  <si>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</si>
  <si>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</si>
  <si>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</si>
  <si>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</si>
  <si>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</si>
  <si>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</si>
  <si>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</si>
  <si>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</si>
  <si>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</si>
  <si>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</si>
  <si>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</si>
  <si>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</si>
  <si>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</si>
  <si>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</si>
  <si>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</si>
  <si>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</si>
  <si>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</si>
  <si>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</si>
  <si>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</si>
  <si>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</si>
  <si>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</si>
  <si>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</si>
  <si>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</si>
  <si>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</si>
  <si>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</si>
  <si>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</si>
  <si>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</si>
  <si>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</si>
  <si>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</si>
  <si>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</si>
  <si>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</si>
  <si>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</si>
  <si>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</si>
  <si>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</si>
  <si>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</si>
  <si>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</si>
  <si>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</si>
  <si>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</si>
  <si>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</si>
  <si>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</si>
  <si>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</si>
  <si>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</si>
  <si>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</si>
  <si>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</si>
  <si>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</si>
  <si>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</si>
  <si>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</si>
  <si>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</si>
  <si>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</si>
  <si>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</si>
  <si>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</si>
  <si>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</si>
  <si>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</si>
  <si>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</si>
  <si>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</si>
  <si>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</si>
  <si>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</si>
  <si>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</si>
  <si>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</si>
  <si>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</si>
  <si>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</si>
  <si>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</si>
  <si>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</si>
  <si>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</si>
  <si>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</si>
  <si>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</si>
  <si>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</si>
  <si>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</si>
  <si>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</si>
  <si>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</si>
  <si>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</si>
  <si>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</si>
  <si>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</si>
  <si>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</si>
  <si>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</si>
  <si>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</si>
  <si>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</si>
  <si>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</si>
  <si>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</si>
  <si>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</si>
  <si>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</si>
  <si>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</si>
  <si>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</si>
  <si>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</si>
  <si>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</si>
  <si>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</si>
  <si>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</si>
  <si>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</si>
  <si>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</si>
  <si>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</si>
  <si>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</si>
  <si>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</si>
  <si>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</si>
  <si>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</si>
  <si>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</si>
  <si>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</si>
  <si>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</si>
  <si>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</si>
  <si>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</si>
  <si>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</si>
  <si>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</si>
  <si>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</si>
  <si>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</si>
  <si>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</si>
  <si>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</si>
  <si>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</si>
  <si>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</si>
  <si>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</si>
  <si>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</si>
  <si>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</si>
  <si>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</si>
  <si>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</si>
  <si>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</si>
  <si>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</si>
  <si>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</si>
  <si>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</si>
  <si>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</si>
  <si>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</si>
  <si>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</si>
  <si>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</si>
  <si>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</si>
  <si>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</si>
  <si>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</si>
  <si>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</si>
  <si>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</si>
  <si>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</si>
  <si>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</si>
  <si>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</si>
  <si>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</si>
  <si>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</si>
  <si>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</si>
  <si>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</si>
  <si>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</si>
  <si>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</si>
  <si>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</si>
  <si>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</si>
  <si>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</si>
  <si>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</si>
  <si>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</si>
  <si>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</si>
  <si>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</si>
  <si>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</si>
  <si>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</si>
  <si>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</si>
  <si>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</si>
  <si>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</si>
  <si>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</si>
  <si>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</si>
  <si>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</si>
  <si>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</si>
  <si>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</si>
  <si>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</si>
  <si>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</si>
  <si>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</si>
  <si>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</si>
  <si>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</si>
  <si>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</si>
  <si>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</si>
  <si>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</si>
  <si>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</si>
  <si>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</si>
  <si>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</si>
  <si>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</si>
  <si>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</si>
  <si>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</si>
  <si>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</si>
  <si>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</si>
  <si>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</si>
  <si>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</si>
  <si>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</si>
  <si>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</si>
  <si>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</si>
  <si>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</si>
  <si>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</si>
  <si>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</si>
  <si>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</si>
  <si>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</si>
  <si>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</si>
  <si>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</si>
  <si>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</si>
  <si>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</si>
  <si>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</si>
  <si>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</si>
  <si>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</si>
  <si>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</si>
  <si>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</si>
  <si>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</si>
  <si>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</si>
  <si>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</si>
  <si>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</si>
  <si>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</si>
  <si>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</si>
  <si>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</si>
  <si>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</si>
  <si>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</si>
  <si>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</si>
  <si>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</si>
  <si>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</si>
  <si>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</si>
  <si>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</si>
  <si>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</si>
  <si>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</si>
  <si>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</si>
  <si>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</si>
  <si>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</si>
  <si>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</si>
  <si>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</si>
  <si>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</si>
  <si>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</si>
  <si>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</si>
  <si>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</si>
  <si>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</si>
  <si>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</si>
  <si>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</si>
  <si>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</si>
  <si>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</si>
  <si>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</si>
  <si>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</si>
  <si>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</si>
  <si>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</si>
  <si>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</si>
  <si>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</si>
  <si>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</si>
  <si>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</si>
  <si>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</si>
  <si>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</si>
  <si>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</si>
  <si>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</si>
  <si>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</si>
  <si>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</si>
  <si>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</si>
  <si>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</si>
  <si>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</si>
  <si>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</si>
  <si>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</si>
  <si>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</si>
  <si>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</si>
  <si>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</si>
  <si>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</si>
  <si>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</si>
  <si>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</si>
  <si>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</si>
  <si>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</si>
  <si>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</si>
  <si>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</si>
  <si>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</si>
  <si>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</si>
  <si>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</si>
  <si>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</si>
  <si>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</si>
  <si>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</si>
  <si>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</si>
  <si>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</si>
  <si>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</si>
  <si>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</si>
  <si>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</si>
  <si>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</si>
  <si>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</si>
  <si>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</si>
  <si>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</si>
  <si>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</si>
  <si>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</si>
  <si>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</si>
  <si>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</si>
  <si>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</si>
  <si>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</si>
  <si>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</si>
  <si>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</si>
  <si>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</si>
  <si>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</si>
  <si>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</si>
  <si>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</si>
  <si>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</si>
  <si>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</si>
  <si>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</si>
  <si>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</si>
  <si>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</si>
  <si>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</si>
  <si>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</si>
  <si>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</si>
  <si>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</si>
  <si>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</si>
  <si>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</si>
  <si>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</si>
  <si>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</si>
  <si>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</si>
  <si>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</si>
  <si>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</si>
  <si>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</si>
  <si>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</si>
  <si>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</si>
  <si>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</si>
  <si>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</si>
  <si>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</si>
  <si>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</si>
  <si>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</si>
  <si>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</si>
  <si>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</si>
  <si>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</si>
  <si>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</si>
  <si>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</si>
  <si>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</si>
  <si>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</si>
  <si>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</si>
  <si>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</si>
  <si>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</si>
  <si>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</si>
  <si>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</si>
  <si>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</si>
  <si>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</si>
  <si>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</si>
  <si>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</si>
  <si>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</si>
  <si>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</si>
  <si>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</si>
  <si>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</si>
  <si>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</si>
  <si>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</si>
  <si>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</si>
  <si>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</si>
  <si>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</si>
  <si>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</si>
  <si>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</si>
  <si>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</si>
  <si>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</si>
  <si>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</si>
  <si>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</si>
  <si>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</si>
  <si>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</si>
  <si>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</si>
  <si>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</si>
  <si>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</si>
  <si>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</si>
  <si>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</si>
  <si>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</si>
  <si>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</si>
  <si>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</si>
  <si>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</si>
  <si>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</si>
  <si>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</si>
  <si>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</si>
  <si>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</si>
  <si>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</si>
  <si>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</si>
  <si>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</si>
  <si>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</si>
  <si>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</si>
  <si>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</si>
  <si>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</si>
  <si>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</si>
  <si>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</si>
  <si>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</si>
  <si>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</si>
  <si>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</si>
  <si>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</si>
  <si>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</si>
  <si>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</si>
  <si>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</si>
  <si>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</si>
  <si>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</si>
  <si>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</si>
  <si>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</si>
  <si>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</si>
  <si>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</si>
  <si>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</si>
  <si>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</si>
  <si>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</si>
  <si>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</si>
  <si>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</si>
  <si>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</si>
  <si>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</si>
  <si>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</si>
  <si>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</si>
  <si>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</si>
  <si>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</si>
  <si>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</si>
  <si>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</si>
  <si>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</si>
  <si>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</si>
  <si>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</si>
  <si>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</si>
  <si>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</si>
  <si>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</si>
  <si>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</si>
  <si>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</si>
  <si>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</si>
  <si>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</si>
  <si>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</si>
  <si>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</si>
  <si>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</si>
  <si>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</si>
  <si>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</si>
  <si>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</si>
  <si>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</si>
  <si>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</si>
  <si>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</si>
  <si>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</si>
  <si>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</si>
  <si>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</si>
  <si>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</si>
  <si>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</si>
  <si>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</si>
  <si>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</si>
  <si>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</si>
  <si>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</si>
  <si>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</si>
  <si>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</si>
  <si>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</si>
  <si>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</si>
  <si>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</si>
  <si>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</si>
  <si>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</si>
  <si>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</si>
  <si>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</si>
  <si>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</si>
  <si>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</si>
  <si>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</si>
  <si>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</si>
  <si>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</si>
  <si>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</si>
  <si>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</si>
  <si>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</si>
  <si>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</si>
  <si>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</si>
  <si>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</si>
  <si>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</si>
  <si>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</si>
  <si>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</si>
  <si>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</si>
  <si>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</si>
  <si>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</si>
  <si>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</si>
  <si>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</si>
  <si>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</si>
  <si>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</si>
  <si>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</si>
  <si>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</si>
  <si>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</si>
  <si>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</si>
  <si>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</si>
  <si>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</si>
  <si>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</si>
  <si>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</si>
  <si>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</si>
  <si>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</si>
  <si>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</si>
  <si>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</si>
  <si>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</si>
  <si>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</si>
  <si>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</si>
  <si>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</si>
  <si>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</si>
  <si>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</si>
  <si>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</si>
  <si>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</si>
  <si>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</si>
  <si>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</si>
  <si>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</si>
  <si>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</si>
  <si>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</si>
  <si>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</si>
  <si>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</si>
  <si>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</si>
  <si>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</si>
  <si>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</si>
  <si>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</si>
  <si>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</si>
  <si>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</si>
  <si>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</si>
  <si>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</si>
  <si>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</si>
  <si>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</si>
  <si>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</si>
  <si>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</si>
  <si>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</si>
  <si>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</si>
  <si>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</si>
  <si>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</si>
  <si>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</si>
  <si>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</si>
  <si>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</si>
  <si>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</si>
  <si>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</si>
  <si>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</si>
  <si>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</si>
  <si>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</si>
  <si>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</si>
  <si>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</si>
  <si>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</si>
  <si>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</si>
  <si>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</si>
  <si>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</si>
  <si>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</si>
  <si>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</si>
  <si>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</si>
  <si>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</si>
  <si>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</si>
  <si>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</si>
  <si>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</si>
  <si>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</si>
  <si>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</si>
  <si>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</si>
  <si>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</si>
  <si>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</si>
  <si>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</si>
  <si>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</si>
  <si>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</si>
  <si>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</si>
  <si>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</si>
  <si>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</si>
  <si>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</si>
  <si>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</si>
  <si>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</si>
  <si>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</si>
  <si>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</si>
  <si>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</si>
  <si>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</si>
  <si>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</si>
  <si>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</si>
  <si>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</si>
  <si>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</si>
  <si>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</si>
  <si>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</si>
  <si>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</si>
  <si>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</si>
  <si>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</si>
  <si>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</si>
  <si>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</si>
  <si>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</si>
  <si>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</si>
  <si>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</si>
  <si>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</si>
  <si>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</si>
  <si>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</si>
  <si>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</si>
  <si>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</si>
  <si>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</si>
  <si>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</si>
  <si>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</si>
  <si>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</si>
  <si>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</si>
  <si>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</si>
  <si>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</si>
  <si>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</si>
  <si>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</si>
  <si>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</si>
  <si>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</si>
  <si>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</si>
  <si>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</si>
  <si>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</si>
  <si>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</si>
  <si>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</si>
  <si>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</si>
  <si>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</si>
  <si>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</si>
  <si>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</si>
  <si>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</si>
  <si>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</si>
  <si>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</si>
  <si>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</si>
  <si>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</si>
  <si>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</si>
  <si>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</si>
  <si>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</si>
  <si>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</si>
  <si>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</si>
  <si>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</si>
  <si>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</si>
  <si>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</si>
  <si>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</si>
  <si>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</si>
  <si>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</si>
  <si>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</si>
  <si>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</si>
  <si>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</si>
  <si>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</si>
  <si>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</si>
  <si>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</si>
  <si>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</si>
  <si>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</si>
  <si>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</si>
  <si>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</si>
  <si>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</si>
  <si>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</si>
  <si>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</si>
  <si>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</si>
  <si>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</si>
  <si>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</si>
  <si>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</si>
  <si>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</si>
  <si>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</si>
  <si>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</si>
  <si>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</si>
  <si>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</si>
  <si>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</si>
  <si>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</si>
  <si>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</si>
  <si>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</si>
  <si>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</si>
  <si>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</si>
  <si>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</si>
  <si>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</si>
  <si>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</si>
  <si>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</si>
  <si>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</si>
  <si>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</si>
  <si>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</si>
  <si>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</si>
  <si>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</si>
  <si>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</si>
  <si>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</si>
  <si>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</si>
  <si>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</si>
  <si>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</si>
  <si>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</si>
  <si>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</si>
  <si>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</si>
  <si>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</si>
  <si>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</si>
  <si>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</si>
  <si>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</si>
  <si>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</si>
  <si>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</si>
  <si>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</si>
  <si>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</si>
  <si>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</si>
  <si>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</si>
  <si>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</si>
  <si>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</si>
  <si>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</si>
  <si>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</si>
  <si>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</si>
  <si>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</si>
  <si>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</si>
  <si>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</si>
  <si>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</si>
  <si>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</si>
  <si>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</si>
  <si>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</si>
  <si>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</si>
  <si>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</si>
  <si>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</si>
  <si>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</si>
  <si>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</si>
  <si>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</si>
  <si>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</si>
  <si>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</si>
  <si>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</si>
  <si>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</si>
  <si>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</si>
  <si>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</si>
  <si>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</si>
  <si>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</si>
  <si>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</si>
  <si>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</si>
  <si>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</si>
  <si>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</si>
  <si>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</si>
  <si>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</si>
  <si>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</si>
  <si>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</si>
  <si>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</si>
  <si>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</si>
  <si>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</si>
  <si>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</si>
  <si>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</si>
  <si>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</si>
  <si>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</si>
  <si>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</si>
  <si>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</si>
  <si>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</si>
  <si>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</si>
  <si>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</si>
  <si>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</si>
  <si>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</si>
  <si>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</si>
  <si>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</si>
  <si>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</si>
  <si>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</si>
  <si>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</si>
  <si>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</si>
  <si>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</si>
  <si>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</si>
  <si>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</si>
  <si>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</si>
  <si>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</si>
  <si>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</si>
  <si>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</si>
  <si>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</si>
  <si>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</si>
  <si>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</si>
  <si>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</si>
  <si>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</si>
  <si>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</si>
  <si>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</si>
  <si>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</si>
  <si>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</si>
  <si>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</si>
  <si>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</si>
  <si>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</si>
  <si>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</si>
  <si>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</si>
  <si>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</si>
  <si>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</si>
  <si>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</si>
  <si>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</si>
  <si>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</si>
  <si>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</si>
  <si>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</si>
  <si>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</si>
  <si>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</si>
  <si>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</si>
  <si>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</si>
  <si>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</si>
  <si>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</si>
  <si>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</si>
  <si>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</si>
  <si>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</si>
  <si>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</si>
  <si>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</si>
  <si>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</si>
  <si>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</si>
  <si>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</si>
  <si>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</si>
  <si>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</si>
  <si>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</si>
  <si>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</si>
  <si>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</si>
  <si>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</si>
  <si>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</si>
  <si>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</si>
  <si>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</si>
  <si>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</si>
  <si>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</si>
  <si>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</si>
  <si>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</si>
  <si>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</si>
  <si>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</si>
  <si>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</si>
  <si>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</si>
  <si>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</si>
  <si>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</si>
  <si>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</si>
  <si>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</si>
  <si>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</si>
  <si>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</si>
  <si>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</si>
  <si>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</si>
  <si>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</si>
  <si>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</si>
  <si>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</si>
  <si>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</si>
  <si>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</si>
  <si>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</si>
  <si>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</si>
  <si>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</si>
  <si>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</si>
  <si>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</si>
  <si>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</si>
  <si>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</si>
  <si>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</si>
  <si>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</si>
  <si>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</si>
  <si>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</si>
  <si>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</si>
  <si>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</si>
  <si>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</si>
  <si>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</si>
  <si>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</si>
  <si>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</si>
  <si>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</si>
  <si>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</si>
  <si>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</si>
  <si>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</si>
  <si>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</si>
  <si>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</si>
  <si>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</si>
  <si>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</si>
  <si>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</si>
  <si>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</si>
  <si>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</si>
  <si>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</si>
  <si>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</si>
  <si>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</si>
  <si>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</si>
  <si>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</si>
  <si>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</si>
  <si>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</si>
  <si>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</si>
  <si>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</si>
  <si>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</si>
  <si>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</si>
  <si>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</si>
  <si>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</si>
  <si>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</si>
  <si>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</si>
  <si>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</si>
  <si>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</si>
  <si>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</si>
  <si>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</si>
  <si>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</si>
  <si>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</si>
  <si>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</si>
  <si>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</si>
  <si>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</si>
  <si>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</si>
  <si>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</si>
  <si>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</si>
  <si>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</si>
  <si>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</si>
  <si>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</si>
  <si>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</si>
  <si>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</si>
  <si>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</si>
  <si>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</si>
  <si>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</si>
  <si>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</si>
  <si>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</si>
  <si>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</si>
  <si>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</si>
  <si>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</si>
  <si>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</si>
  <si>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</si>
  <si>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</si>
  <si>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</si>
  <si>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</si>
  <si>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</si>
  <si>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</si>
  <si>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</si>
  <si>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</si>
  <si>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</si>
  <si>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</si>
  <si>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</si>
  <si>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</si>
  <si>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</si>
  <si>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</si>
  <si>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</si>
  <si>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</si>
  <si>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</si>
  <si>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</si>
  <si>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</si>
  <si>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</si>
  <si>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</si>
  <si>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</si>
  <si>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</si>
  <si>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</si>
  <si>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</si>
  <si>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</si>
  <si>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</si>
  <si>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</si>
  <si>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</si>
  <si>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</si>
  <si>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</si>
  <si>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</si>
  <si>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</si>
  <si>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</si>
  <si>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</si>
  <si>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</si>
  <si>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</si>
  <si>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</si>
  <si>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</si>
  <si>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</si>
  <si>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</si>
  <si>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</si>
  <si>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</si>
  <si>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</si>
  <si>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</si>
  <si>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</si>
  <si>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</si>
  <si>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</si>
  <si>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</si>
  <si>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</si>
  <si>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</si>
  <si>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</si>
  <si>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</si>
  <si>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</si>
  <si>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</si>
  <si>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</si>
  <si>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</si>
  <si>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</si>
  <si>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</si>
  <si>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</si>
  <si>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</si>
  <si>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</si>
  <si>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</si>
  <si>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</si>
  <si>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</si>
  <si>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</si>
  <si>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</si>
  <si>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</si>
  <si>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</si>
  <si>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</si>
  <si>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</si>
  <si>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</si>
  <si>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</si>
  <si>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</si>
  <si>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</si>
  <si>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</si>
  <si>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</si>
  <si>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</si>
  <si>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</si>
  <si>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</si>
  <si>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</si>
  <si>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</si>
  <si>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</si>
  <si>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</si>
  <si>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</si>
  <si>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</si>
  <si>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</si>
  <si>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</si>
  <si>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</si>
  <si>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</si>
  <si>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</si>
  <si>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</si>
  <si>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</si>
  <si>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</si>
  <si>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</si>
  <si>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</si>
  <si>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</si>
  <si>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</si>
  <si>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</si>
  <si>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</si>
  <si>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</si>
  <si>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</si>
  <si>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</si>
  <si>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</si>
  <si>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</si>
  <si>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</si>
  <si>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</si>
  <si>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</si>
  <si>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</si>
  <si>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</si>
  <si>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</si>
  <si>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</si>
  <si>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</si>
  <si>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</si>
  <si>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</si>
  <si>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</si>
  <si>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</si>
  <si>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</si>
  <si>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</si>
  <si>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</si>
  <si>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</si>
  <si>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</si>
  <si>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</si>
  <si>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</si>
  <si>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</si>
  <si>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</si>
  <si>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</si>
  <si>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</si>
  <si>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</si>
  <si>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</si>
  <si>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</si>
  <si>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</si>
  <si>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</si>
  <si>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</si>
  <si>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</si>
  <si>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</si>
  <si>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</si>
  <si>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</si>
  <si>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</si>
  <si>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</si>
  <si>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</si>
  <si>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</si>
  <si>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</si>
  <si>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</si>
  <si>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</si>
  <si>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</si>
  <si>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</si>
  <si>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</si>
  <si>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</si>
  <si>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</si>
  <si>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</si>
  <si>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</si>
  <si>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</si>
  <si>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</si>
  <si>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</si>
  <si>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</si>
  <si>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</si>
  <si>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</si>
  <si>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</si>
  <si>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</si>
  <si>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</si>
  <si>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</si>
  <si>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</si>
  <si>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</si>
  <si>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</si>
  <si>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</si>
  <si>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</si>
  <si>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</si>
  <si>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</si>
  <si>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</si>
  <si>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</si>
  <si>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</si>
  <si>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</si>
  <si>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</si>
  <si>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</si>
  <si>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</si>
  <si>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</si>
  <si>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</si>
  <si>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</si>
  <si>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</si>
  <si>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</si>
  <si>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</si>
  <si>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</si>
  <si>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</si>
  <si>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</si>
  <si>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</si>
  <si>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</si>
  <si>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</si>
  <si>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</si>
  <si>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</si>
  <si>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</si>
  <si>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</si>
  <si>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</si>
  <si>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</si>
  <si>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</si>
  <si>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</si>
  <si>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</si>
  <si>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</si>
  <si>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</si>
  <si>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</si>
  <si>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</si>
  <si>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</si>
  <si>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</si>
  <si>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</si>
  <si>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</si>
  <si>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</si>
  <si>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</si>
  <si>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</si>
  <si>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</si>
  <si>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</si>
  <si>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</si>
  <si>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</si>
  <si>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</si>
  <si>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</si>
  <si>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</si>
  <si>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</si>
  <si>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</si>
  <si>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</si>
  <si>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</si>
  <si>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</si>
  <si>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</si>
  <si>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</si>
  <si>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</si>
  <si>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</si>
  <si>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</si>
  <si>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</si>
  <si>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</si>
  <si>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</si>
  <si>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</si>
  <si>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</si>
  <si>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</si>
  <si>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</si>
  <si>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</si>
  <si>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</si>
  <si>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</si>
  <si>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</si>
  <si>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</si>
  <si>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</si>
  <si>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</si>
  <si>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</si>
  <si>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</si>
  <si>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</si>
  <si>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</si>
  <si>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</si>
  <si>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</si>
  <si>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</si>
  <si>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</si>
  <si>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</si>
  <si>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</si>
  <si>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</si>
  <si>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</si>
  <si>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</si>
  <si>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</si>
  <si>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</si>
  <si>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</si>
  <si>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</si>
  <si>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</si>
  <si>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</si>
  <si>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</si>
  <si>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</si>
  <si>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</si>
  <si>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</si>
  <si>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</si>
  <si>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</si>
  <si>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</si>
  <si>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</si>
  <si>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</si>
  <si>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</si>
  <si>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</si>
  <si>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</si>
  <si>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</si>
  <si>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</si>
  <si>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</si>
  <si>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</si>
  <si>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</si>
  <si>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</si>
  <si>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</si>
  <si>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</si>
  <si>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</si>
  <si>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</si>
  <si>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</si>
  <si>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</si>
  <si>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</si>
  <si>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</si>
  <si>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</si>
  <si>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</si>
  <si>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</si>
  <si>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</si>
  <si>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</si>
  <si>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</si>
  <si>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</si>
  <si>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</si>
  <si>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</si>
  <si>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</si>
  <si>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</si>
  <si>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</si>
  <si>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</si>
  <si>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</si>
  <si>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</si>
  <si>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</si>
  <si>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</si>
  <si>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</si>
  <si>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</si>
  <si>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</si>
  <si>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</si>
  <si>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</si>
  <si>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</si>
  <si>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</si>
  <si>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</si>
  <si>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</si>
  <si>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</si>
  <si>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</si>
  <si>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</si>
  <si>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</si>
  <si>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</si>
  <si>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</si>
  <si>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</si>
  <si>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</si>
  <si>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</si>
  <si>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</si>
  <si>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</si>
  <si>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</si>
  <si>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</si>
  <si>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</si>
  <si>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</si>
  <si>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</si>
  <si>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</si>
  <si>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</si>
  <si>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</si>
  <si>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</si>
  <si>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</si>
  <si>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</si>
  <si>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</si>
  <si>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</si>
  <si>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</si>
  <si>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</si>
  <si>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</si>
  <si>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</si>
  <si>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</si>
  <si>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</si>
  <si>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</si>
  <si>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</si>
  <si>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</si>
  <si>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</si>
  <si>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</si>
  <si>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</si>
  <si>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</si>
  <si>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</si>
  <si>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</si>
  <si>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</si>
  <si>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</si>
  <si>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</si>
  <si>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</si>
  <si>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</si>
  <si>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</si>
  <si>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</si>
  <si>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</si>
  <si>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</si>
  <si>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</si>
  <si>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</si>
  <si>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</si>
  <si>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</si>
  <si>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</si>
  <si>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</si>
  <si>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</si>
  <si>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</si>
  <si>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</si>
  <si>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</si>
  <si>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</si>
  <si>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</si>
  <si>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</si>
  <si>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</si>
  <si>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</si>
  <si>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</si>
  <si>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</si>
  <si>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</si>
  <si>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</si>
  <si>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</si>
  <si>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</si>
  <si>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</si>
  <si>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</si>
  <si>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</si>
  <si>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</si>
  <si>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</si>
  <si>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</si>
  <si>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</si>
  <si>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</si>
  <si>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</si>
  <si>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</si>
  <si>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</si>
  <si>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</si>
  <si>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</si>
  <si>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</si>
  <si>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</si>
  <si>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</si>
  <si>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</si>
  <si>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</si>
  <si>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</si>
  <si>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</si>
  <si>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</si>
  <si>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</si>
  <si>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</si>
  <si>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</si>
  <si>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</si>
  <si>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</si>
  <si>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</si>
  <si>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</si>
  <si>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</si>
  <si>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</si>
  <si>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</si>
  <si>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</si>
  <si>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</si>
  <si>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</si>
  <si>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</si>
  <si>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</si>
  <si>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</si>
  <si>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</si>
  <si>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</si>
  <si>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</si>
  <si>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</si>
  <si>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</si>
  <si>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</si>
  <si>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</si>
  <si>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</si>
  <si>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</si>
  <si>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</si>
  <si>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</si>
  <si>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</si>
  <si>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</si>
  <si>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</si>
  <si>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</si>
  <si>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</si>
  <si>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</si>
  <si>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</si>
  <si>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</si>
  <si>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</si>
  <si>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</si>
  <si>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</si>
  <si>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</si>
  <si>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</si>
  <si>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</si>
  <si>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</si>
  <si>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</si>
  <si>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</si>
  <si>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</si>
  <si>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</si>
  <si>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</si>
  <si>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</si>
  <si>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</si>
  <si>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</si>
  <si>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</si>
  <si>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</si>
  <si>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</si>
  <si>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</si>
  <si>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</si>
  <si>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</si>
  <si>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</si>
  <si>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</si>
  <si>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</si>
  <si>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</si>
  <si>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</si>
  <si>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</si>
  <si>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</si>
  <si>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</si>
  <si>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</si>
  <si>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</si>
  <si>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</si>
  <si>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</si>
  <si>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</si>
  <si>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</si>
  <si>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</si>
  <si>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</si>
  <si>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</si>
  <si>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</si>
  <si>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</si>
  <si>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</si>
  <si>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</si>
  <si>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</si>
  <si>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</si>
  <si>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</si>
  <si>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</si>
  <si>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</si>
  <si>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</si>
  <si>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</si>
  <si>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</si>
  <si>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</si>
  <si>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</si>
  <si>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</si>
  <si>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</si>
  <si>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</si>
  <si>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</si>
  <si>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</si>
  <si>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</si>
  <si>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</si>
  <si>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</si>
  <si>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</si>
  <si>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</si>
  <si>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</si>
  <si>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</si>
  <si>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</si>
  <si>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</si>
  <si>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</si>
  <si>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</si>
  <si>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</si>
  <si>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</si>
  <si>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</si>
  <si>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</si>
  <si>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</si>
  <si>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</si>
  <si>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</si>
  <si>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</si>
  <si>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</si>
  <si>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</si>
  <si>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</si>
  <si>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</si>
  <si>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</si>
  <si>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</si>
  <si>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</si>
  <si>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</si>
  <si>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</si>
  <si>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</si>
  <si>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</si>
  <si>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</si>
  <si>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</si>
  <si>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</si>
  <si>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</si>
  <si>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</si>
  <si>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</si>
  <si>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</si>
  <si>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</si>
  <si>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</si>
  <si>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</si>
  <si>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</si>
  <si>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</si>
  <si>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</si>
  <si>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</si>
  <si>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</si>
  <si>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</si>
  <si>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</si>
  <si>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</si>
  <si>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</si>
  <si>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</si>
  <si>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</si>
  <si>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</si>
  <si>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</si>
  <si>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</si>
  <si>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</si>
  <si>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</si>
  <si>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</si>
  <si>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</si>
  <si>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</si>
  <si>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</si>
  <si>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</si>
  <si>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</si>
  <si>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</si>
  <si>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</si>
  <si>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</si>
  <si>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</si>
  <si>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</si>
  <si>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</si>
  <si>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</si>
  <si>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</si>
  <si>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</si>
  <si>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</si>
  <si>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</si>
  <si>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</si>
  <si>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</si>
  <si>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</si>
  <si>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</si>
  <si>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</si>
  <si>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</si>
  <si>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</si>
  <si>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</si>
  <si>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</si>
  <si>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</si>
  <si>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</si>
  <si>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</si>
  <si>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</si>
  <si>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</si>
  <si>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</si>
  <si>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</si>
  <si>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</si>
  <si>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</si>
  <si>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</si>
  <si>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</si>
  <si>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</si>
  <si>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</si>
  <si>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</si>
  <si>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</si>
  <si>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</si>
  <si>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</si>
  <si>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</si>
  <si>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</si>
  <si>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</si>
  <si>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</si>
  <si>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</si>
  <si>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</si>
  <si>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</si>
  <si>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</si>
  <si>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</si>
  <si>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</si>
  <si>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</si>
  <si>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</si>
  <si>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</si>
  <si>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</si>
  <si>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</si>
  <si>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</si>
  <si>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</si>
  <si>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</si>
  <si>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</si>
  <si>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</si>
  <si>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</si>
  <si>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</si>
  <si>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</si>
  <si>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</si>
  <si>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</si>
  <si>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</si>
  <si>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</si>
  <si>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</si>
  <si>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</si>
  <si>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</si>
  <si>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</si>
  <si>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</si>
  <si>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</si>
  <si>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</si>
  <si>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</si>
  <si>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</si>
  <si>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</si>
  <si>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</si>
  <si>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</si>
  <si>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</si>
  <si>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</si>
  <si>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</si>
  <si>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</si>
  <si>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</si>
  <si>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</si>
  <si>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</si>
  <si>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</si>
  <si>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</si>
  <si>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</si>
  <si>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</si>
  <si>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</si>
  <si>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</si>
  <si>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</si>
  <si>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</si>
  <si>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</si>
  <si>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</si>
  <si>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</si>
  <si>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</si>
  <si>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</si>
  <si>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</si>
  <si>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</si>
  <si>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</si>
  <si>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</si>
  <si>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</si>
  <si>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</si>
  <si>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</si>
  <si>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</si>
  <si>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</si>
  <si>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</si>
  <si>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</si>
  <si>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</si>
  <si>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</si>
  <si>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</si>
  <si>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</si>
  <si>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</si>
  <si>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</si>
  <si>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</si>
  <si>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</si>
  <si>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</si>
  <si>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</si>
  <si>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</si>
  <si>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</si>
  <si>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</si>
  <si>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</si>
  <si>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</si>
  <si>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</si>
  <si>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</si>
  <si>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</si>
  <si>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</si>
  <si>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</si>
  <si>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</si>
  <si>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</si>
  <si>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</si>
  <si>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</si>
  <si>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</si>
  <si>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</si>
  <si>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</si>
  <si>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</si>
  <si>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</si>
  <si>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</si>
  <si>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</si>
  <si>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</si>
  <si>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</si>
  <si>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</si>
  <si>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</si>
  <si>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</si>
  <si>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</si>
  <si>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</si>
  <si>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</si>
  <si>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</si>
  <si>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</si>
  <si>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</si>
  <si>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</si>
  <si>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</si>
  <si>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</si>
  <si>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</si>
  <si>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</si>
  <si>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</si>
  <si>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</si>
  <si>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</si>
  <si>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</si>
  <si>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</si>
  <si>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</si>
  <si>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</si>
  <si>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</si>
  <si>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</si>
  <si>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</si>
  <si>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</si>
  <si>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</si>
  <si>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</si>
  <si>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</si>
  <si>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</si>
  <si>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</si>
  <si>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</si>
  <si>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</si>
  <si>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</si>
  <si>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</si>
  <si>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</si>
  <si>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</si>
  <si>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</si>
  <si>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</si>
  <si>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</si>
  <si>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</si>
  <si>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</si>
  <si>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</si>
  <si>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</si>
  <si>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</si>
  <si>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</si>
  <si>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</si>
  <si>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</si>
  <si>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</si>
  <si>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</si>
  <si>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</si>
  <si>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</si>
  <si>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</si>
  <si>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</si>
  <si>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</si>
  <si>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</si>
  <si>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</si>
  <si>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</si>
  <si>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</si>
  <si>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</si>
  <si>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</si>
  <si>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</si>
  <si>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</si>
  <si>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</si>
  <si>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</si>
  <si>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</si>
  <si>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</si>
  <si>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</si>
  <si>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</si>
  <si>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</si>
  <si>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</si>
  <si>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</si>
  <si>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</si>
  <si>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</si>
  <si>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</si>
  <si>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</si>
  <si>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</si>
  <si>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</si>
  <si>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</si>
  <si>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</si>
  <si>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</si>
  <si>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</si>
  <si>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</si>
  <si>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</si>
  <si>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</si>
  <si>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</si>
  <si>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</si>
  <si>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</si>
  <si>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</si>
  <si>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</si>
  <si>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</si>
  <si>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</si>
  <si>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</si>
  <si>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</si>
  <si>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</si>
  <si>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</si>
  <si>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</si>
  <si>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</si>
  <si>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</si>
  <si>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</si>
  <si>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</si>
  <si>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</si>
  <si>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</si>
  <si>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</si>
  <si>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</si>
  <si>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</si>
  <si>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</si>
  <si>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</si>
  <si>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</si>
  <si>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</si>
  <si>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</si>
  <si>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</si>
  <si>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</si>
  <si>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</si>
  <si>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</si>
  <si>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</si>
  <si>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</si>
  <si>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</si>
  <si>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</si>
  <si>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</si>
  <si>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</si>
  <si>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</si>
  <si>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</si>
  <si>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</si>
  <si>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</si>
  <si>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</si>
  <si>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</si>
  <si>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</si>
  <si>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</si>
  <si>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</si>
  <si>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</si>
  <si>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</si>
  <si>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</si>
  <si>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</si>
  <si>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</si>
  <si>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</si>
  <si>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</si>
  <si>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</si>
  <si>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</si>
  <si>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</si>
  <si>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</si>
  <si>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</si>
  <si>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</si>
  <si>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</si>
  <si>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</si>
  <si>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</si>
  <si>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</si>
  <si>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</si>
  <si>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</si>
  <si>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</si>
  <si>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</si>
  <si>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</si>
  <si>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</si>
  <si>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</si>
  <si>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</si>
  <si>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</si>
  <si>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</si>
  <si>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</si>
  <si>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</si>
  <si>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</si>
  <si>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</si>
  <si>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</si>
  <si>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</si>
  <si>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</si>
  <si>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</si>
  <si>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</si>
  <si>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</si>
  <si>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</si>
  <si>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</si>
  <si>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</si>
  <si>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</si>
  <si>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</si>
  <si>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</si>
  <si>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</si>
  <si>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</si>
  <si>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</si>
  <si>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</si>
  <si>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</si>
  <si>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</si>
  <si>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</si>
  <si>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</si>
  <si>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</si>
  <si>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</si>
  <si>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</si>
  <si>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</si>
  <si>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</si>
  <si>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</si>
  <si>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</si>
  <si>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</si>
  <si>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</si>
  <si>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</si>
  <si>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</si>
  <si>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</si>
  <si>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</si>
  <si>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</si>
  <si>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</si>
  <si>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</si>
  <si>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</si>
  <si>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</si>
  <si>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</si>
  <si>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</si>
  <si>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</si>
  <si>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</si>
  <si>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</si>
  <si>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</si>
  <si>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</si>
  <si>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</si>
  <si>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</si>
  <si>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</si>
  <si>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</si>
  <si>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</si>
  <si>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</si>
  <si>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</si>
  <si>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</si>
  <si>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</si>
  <si>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</si>
  <si>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</si>
  <si>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</si>
  <si>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</si>
  <si>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</si>
  <si>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</si>
  <si>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</si>
  <si>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</si>
  <si>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</si>
  <si>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</si>
  <si>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</si>
  <si>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</si>
  <si>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</si>
  <si>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</si>
  <si>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</si>
  <si>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</si>
  <si>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</si>
  <si>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</si>
  <si>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</si>
  <si>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</si>
  <si>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</si>
  <si>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</si>
  <si>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</si>
  <si>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</si>
  <si>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</si>
  <si>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</si>
  <si>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</si>
  <si>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</si>
  <si>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</si>
  <si>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</si>
  <si>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</si>
  <si>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</si>
  <si>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</si>
  <si>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</si>
  <si>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</si>
  <si>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</si>
  <si>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</si>
  <si>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</si>
  <si>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</si>
  <si>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</si>
  <si>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</si>
  <si>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</si>
  <si>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</si>
  <si>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</si>
  <si>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</si>
  <si>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</si>
  <si>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</si>
  <si>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</si>
  <si>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</si>
  <si>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</si>
  <si>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</si>
  <si>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</si>
  <si>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</si>
  <si>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</si>
  <si>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</si>
  <si>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</si>
  <si>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</si>
  <si>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</si>
  <si>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</si>
  <si>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</si>
  <si>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</si>
  <si>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</si>
  <si>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</si>
  <si>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</si>
  <si>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</si>
  <si>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</si>
  <si>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</si>
  <si>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</si>
  <si>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</si>
  <si>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</si>
  <si>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</si>
  <si>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</si>
  <si>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</si>
  <si>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</si>
  <si>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</si>
  <si>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</si>
  <si>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</si>
  <si>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</si>
  <si>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</si>
  <si>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</si>
  <si>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</si>
  <si>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</si>
  <si>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</si>
  <si>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</si>
  <si>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</si>
  <si>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</si>
  <si>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</si>
  <si>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</si>
  <si>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</si>
  <si>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</si>
  <si>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</si>
  <si>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</si>
  <si>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</si>
  <si>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</si>
  <si>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</si>
  <si>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</si>
  <si>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</si>
  <si>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</si>
  <si>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</si>
  <si>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</si>
  <si>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</si>
  <si>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</si>
  <si>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</si>
  <si>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</si>
  <si>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</si>
  <si>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</si>
  <si>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</si>
  <si>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</si>
  <si>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</si>
  <si>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</si>
  <si>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</si>
  <si>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</si>
  <si>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</si>
  <si>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</si>
  <si>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</si>
  <si>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</si>
  <si>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</si>
  <si>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</si>
  <si>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</si>
  <si>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</si>
  <si>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</si>
  <si>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</si>
  <si>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</si>
  <si>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</si>
  <si>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</si>
  <si>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</si>
  <si>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</si>
  <si>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</si>
  <si>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</si>
  <si>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</si>
  <si>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</si>
  <si>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</si>
  <si>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</si>
  <si>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</si>
  <si>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</si>
  <si>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</si>
  <si>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</si>
  <si>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</si>
  <si>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</si>
  <si>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</si>
  <si>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</si>
  <si>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</si>
  <si>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</si>
  <si>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</si>
  <si>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</si>
  <si>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</si>
  <si>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</si>
  <si>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</si>
  <si>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</si>
  <si>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</si>
  <si>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</si>
  <si>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</si>
  <si>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</si>
  <si>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</si>
  <si>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</si>
  <si>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</si>
  <si>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</si>
  <si>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</si>
  <si>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</si>
  <si>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</si>
  <si>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</si>
  <si>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</si>
  <si>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</si>
  <si>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</si>
  <si>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</si>
  <si>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</si>
  <si>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</si>
  <si>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</si>
  <si>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</si>
  <si>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</si>
  <si>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</si>
  <si>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</si>
  <si>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</si>
  <si>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</si>
  <si>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</si>
  <si>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</si>
  <si>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</si>
  <si>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</si>
  <si>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</si>
  <si>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</si>
  <si>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</si>
  <si>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</si>
  <si>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</si>
  <si>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</si>
  <si>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</si>
  <si>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</si>
  <si>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</si>
  <si>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</si>
  <si>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</si>
  <si>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</si>
  <si>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</si>
  <si>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</si>
  <si>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</si>
  <si>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</si>
  <si>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</si>
  <si>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</si>
  <si>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</si>
  <si>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</si>
  <si>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</si>
  <si>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</si>
  <si>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</si>
  <si>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</si>
  <si>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</si>
  <si>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</si>
  <si>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</si>
  <si>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</si>
  <si>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</si>
  <si>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</si>
  <si>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</si>
  <si>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</si>
  <si>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</si>
  <si>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</si>
  <si>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</si>
  <si>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</si>
  <si>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</si>
  <si>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</si>
  <si>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</si>
  <si>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</si>
  <si>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</si>
  <si>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</si>
  <si>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</si>
  <si>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</si>
  <si>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</si>
  <si>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</si>
  <si>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</si>
  <si>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</si>
  <si>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</si>
  <si>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</si>
  <si>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</si>
  <si>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</si>
  <si>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</si>
  <si>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</si>
  <si>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</si>
  <si>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</si>
  <si>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</si>
  <si>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</si>
  <si>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</si>
  <si>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</si>
  <si>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</si>
  <si>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</si>
  <si>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</si>
  <si>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</si>
  <si>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</si>
  <si>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</si>
  <si>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</si>
  <si>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</si>
  <si>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</si>
  <si>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</si>
  <si>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</si>
  <si>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</si>
  <si>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</si>
  <si>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</si>
  <si>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</si>
  <si>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</si>
  <si>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</si>
  <si>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</si>
  <si>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</si>
  <si>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</si>
  <si>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</si>
  <si>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</si>
  <si>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</si>
  <si>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</si>
  <si>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</si>
  <si>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</si>
  <si>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</si>
  <si>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</si>
  <si>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</si>
  <si>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</si>
  <si>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</si>
  <si>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</si>
  <si>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</si>
  <si>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</si>
  <si>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</si>
  <si>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</si>
  <si>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</si>
  <si>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</si>
  <si>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</si>
  <si>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</si>
  <si>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</si>
  <si>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</si>
  <si>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</si>
  <si>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</si>
  <si>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</si>
  <si>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</si>
  <si>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</si>
  <si>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</si>
  <si>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</si>
  <si>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</si>
  <si>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</si>
  <si>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</si>
  <si>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</si>
  <si>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</si>
  <si>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</si>
  <si>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</si>
  <si>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</si>
  <si>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</si>
  <si>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</si>
  <si>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</si>
  <si>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</si>
  <si>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</si>
  <si>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</si>
  <si>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</si>
  <si>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</si>
  <si>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</si>
  <si>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</si>
  <si>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</si>
  <si>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</si>
  <si>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</si>
  <si>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</si>
  <si>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</si>
  <si>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</si>
  <si>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</si>
  <si>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</si>
  <si>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</si>
  <si>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</si>
  <si>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</si>
  <si>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</si>
  <si>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</si>
  <si>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</si>
  <si>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</si>
  <si>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</si>
  <si>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</si>
  <si>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</si>
  <si>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</si>
  <si>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</si>
  <si>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</si>
  <si>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</si>
  <si>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</si>
  <si>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</si>
  <si>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</si>
  <si>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</si>
  <si>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</si>
  <si>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</si>
  <si>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</si>
  <si>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</si>
  <si>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</si>
  <si>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</si>
  <si>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</si>
  <si>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</si>
  <si>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</si>
  <si>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</si>
  <si>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</si>
  <si>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</si>
  <si>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</si>
  <si>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</si>
  <si>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</si>
  <si>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</si>
  <si>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</si>
  <si>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</si>
  <si>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</si>
  <si>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</si>
  <si>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</si>
  <si>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</si>
  <si>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</si>
  <si>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</si>
  <si>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</si>
  <si>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</si>
  <si>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</si>
  <si>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</si>
  <si>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</si>
  <si>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</si>
  <si>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</si>
  <si>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</si>
  <si>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</si>
  <si>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</si>
  <si>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</si>
  <si>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</si>
  <si>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</si>
  <si>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</si>
  <si>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</si>
  <si>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</si>
  <si>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</si>
  <si>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</si>
  <si>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</si>
  <si>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</si>
  <si>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</si>
  <si>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</si>
  <si>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</si>
  <si>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</si>
  <si>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</si>
  <si>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</si>
  <si>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</si>
  <si>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</si>
  <si>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</si>
  <si>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</si>
  <si>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</si>
  <si>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</si>
  <si>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</si>
  <si>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</si>
  <si>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</si>
  <si>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</si>
  <si>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</si>
  <si>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</si>
  <si>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</si>
  <si>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</si>
  <si>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</si>
  <si>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</si>
  <si>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</si>
  <si>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</si>
  <si>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</si>
  <si>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</si>
  <si>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</si>
  <si>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</si>
  <si>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</si>
  <si>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</si>
  <si>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</si>
  <si>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</si>
  <si>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</si>
  <si>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</si>
  <si>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</si>
  <si>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</si>
  <si>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</si>
  <si>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</si>
  <si>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</si>
  <si>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</si>
  <si>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</si>
  <si>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</si>
  <si>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</si>
  <si>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</si>
  <si>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</si>
  <si>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</si>
  <si>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</si>
  <si>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</si>
  <si>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</si>
  <si>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</si>
  <si>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</si>
  <si>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</si>
  <si>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</si>
  <si>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</si>
  <si>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</si>
  <si>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</si>
  <si>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</si>
  <si>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</si>
  <si>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</si>
  <si>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</si>
  <si>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</si>
  <si>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</si>
  <si>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</si>
  <si>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</si>
  <si>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</si>
  <si>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</si>
  <si>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</si>
  <si>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</si>
  <si>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</si>
  <si>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</si>
  <si>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</si>
  <si>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</si>
  <si>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</si>
  <si>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</si>
  <si>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</si>
  <si>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</si>
  <si>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</si>
  <si>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</si>
  <si>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</si>
  <si>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</si>
  <si>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</si>
  <si>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</si>
  <si>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</si>
  <si>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</si>
  <si>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</si>
  <si>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</si>
  <si>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</si>
  <si>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</si>
  <si>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</si>
  <si>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</si>
  <si>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</si>
  <si>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</si>
  <si>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</si>
  <si>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</si>
  <si>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</si>
  <si>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</si>
  <si>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</si>
  <si>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</si>
  <si>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</si>
  <si>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</si>
  <si>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</si>
  <si>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</si>
  <si>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</si>
  <si>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</si>
  <si>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</si>
  <si>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</si>
  <si>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</si>
  <si>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</si>
  <si>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</si>
  <si>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</si>
  <si>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</si>
  <si>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</si>
  <si>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</si>
  <si>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</si>
  <si>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</si>
  <si>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</si>
  <si>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</si>
  <si>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</si>
  <si>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</si>
  <si>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</si>
  <si>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</si>
  <si>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</si>
  <si>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</si>
  <si>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</si>
  <si>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</si>
  <si>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</si>
  <si>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</si>
  <si>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</si>
  <si>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</si>
  <si>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</si>
  <si>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</si>
  <si>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</si>
  <si>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</si>
  <si>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</si>
  <si>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</si>
  <si>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</si>
  <si>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</si>
  <si>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</si>
  <si>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</si>
  <si>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</si>
  <si>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</si>
  <si>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</si>
  <si>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</si>
  <si>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</si>
  <si>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</si>
  <si>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</si>
  <si>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</si>
  <si>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</si>
  <si>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</si>
  <si>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</si>
  <si>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</si>
  <si>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</si>
  <si>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</si>
  <si>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</si>
  <si>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</si>
  <si>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</si>
  <si>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</si>
  <si>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</si>
  <si>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</si>
  <si>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</si>
  <si>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</si>
  <si>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</si>
  <si>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</si>
  <si>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</si>
  <si>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</si>
  <si>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</si>
  <si>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</si>
  <si>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</si>
  <si>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</si>
  <si>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</si>
  <si>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</si>
  <si>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</si>
  <si>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</si>
  <si>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</si>
  <si>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</si>
  <si>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</si>
  <si>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</si>
  <si>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</si>
  <si>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</si>
  <si>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</si>
  <si>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</si>
  <si>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</si>
  <si>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</si>
  <si>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</si>
  <si>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</si>
  <si>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</si>
  <si>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</si>
  <si>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</si>
  <si>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</si>
  <si>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</si>
  <si>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</si>
  <si>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</si>
  <si>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</si>
  <si>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</si>
  <si>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</si>
  <si>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</si>
  <si>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</si>
  <si>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</si>
  <si>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</si>
  <si>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</si>
  <si>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</si>
  <si>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</si>
  <si>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</si>
  <si>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</si>
  <si>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</si>
  <si>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</si>
  <si>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</si>
  <si>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</si>
  <si>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</si>
  <si>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</si>
  <si>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</si>
  <si>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</si>
  <si>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</si>
  <si>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</si>
  <si>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</si>
  <si>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</si>
  <si>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</si>
  <si>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</si>
  <si>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</si>
  <si>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</si>
  <si>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</si>
  <si>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</si>
  <si>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</si>
  <si>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</si>
  <si>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</si>
  <si>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</si>
  <si>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</si>
  <si>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</si>
  <si>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</si>
  <si>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</si>
  <si>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</si>
  <si>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</si>
  <si>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</si>
  <si>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</si>
  <si>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</si>
  <si>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</si>
  <si>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</si>
  <si>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</si>
  <si>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</si>
  <si>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</si>
  <si>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</si>
  <si>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</si>
  <si>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</si>
  <si>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</si>
  <si>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</si>
  <si>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</si>
  <si>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</si>
  <si>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</si>
  <si>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</si>
  <si>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</si>
  <si>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</si>
  <si>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</si>
  <si>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</si>
  <si>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</si>
  <si>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</si>
  <si>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</si>
  <si>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</si>
  <si>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</si>
  <si>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</si>
  <si>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</si>
  <si>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</si>
  <si>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</si>
  <si>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</si>
  <si>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</si>
  <si>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</si>
  <si>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</si>
  <si>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</si>
  <si>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</si>
  <si>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</si>
  <si>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</si>
  <si>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</si>
  <si>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</si>
  <si>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</si>
  <si>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</si>
  <si>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</si>
  <si>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</si>
  <si>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</si>
  <si>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</si>
  <si>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</si>
  <si>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</si>
  <si>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</si>
  <si>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</si>
  <si>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</si>
  <si>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</si>
  <si>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</si>
  <si>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</si>
  <si>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</si>
  <si>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</si>
  <si>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</si>
  <si>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</si>
  <si>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</si>
  <si>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</si>
  <si>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</si>
  <si>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</si>
  <si>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</si>
  <si>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</si>
  <si>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</si>
  <si>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</si>
  <si>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</si>
  <si>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</si>
  <si>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</si>
  <si>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</si>
  <si>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</si>
  <si>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</si>
  <si>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</si>
  <si>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</si>
  <si>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</si>
  <si>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</si>
  <si>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</si>
  <si>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</si>
  <si>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</si>
  <si>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</si>
  <si>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</si>
  <si>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</si>
  <si>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</si>
  <si>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</si>
  <si>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</si>
  <si>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</si>
  <si>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</si>
  <si>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</si>
  <si>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</si>
  <si>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</si>
  <si>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</si>
  <si>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</si>
  <si>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</si>
  <si>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</si>
  <si>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</si>
  <si>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</si>
  <si>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</si>
  <si>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</si>
  <si>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</si>
  <si>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</si>
  <si>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</si>
  <si>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</si>
  <si>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</si>
  <si>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</si>
  <si>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</si>
  <si>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</si>
  <si>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</si>
  <si>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</si>
  <si>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</si>
  <si>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</si>
  <si>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</si>
  <si>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</si>
  <si>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</si>
  <si>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</si>
  <si>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</si>
  <si>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</si>
  <si>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</si>
  <si>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</si>
  <si>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</si>
  <si>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</si>
  <si>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</si>
  <si>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</si>
  <si>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</si>
  <si>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</si>
  <si>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</si>
  <si>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</si>
  <si>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</si>
  <si>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</si>
  <si>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</si>
  <si>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</si>
  <si>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</si>
  <si>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</si>
  <si>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</si>
  <si>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</si>
  <si>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</si>
  <si>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</si>
  <si>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</si>
  <si>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</si>
  <si>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</si>
  <si>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</si>
  <si>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</si>
  <si>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</si>
  <si>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</si>
  <si>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</si>
  <si>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</si>
  <si>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</si>
  <si>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</si>
  <si>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</si>
  <si>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</si>
  <si>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</si>
  <si>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</si>
  <si>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</si>
  <si>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</si>
  <si>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</si>
  <si>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</si>
  <si>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</si>
  <si>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</si>
  <si>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</si>
  <si>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</si>
  <si>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</si>
  <si>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</si>
  <si>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</si>
  <si>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</si>
  <si>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</si>
  <si>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</si>
  <si>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</si>
  <si>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</si>
  <si>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</si>
  <si>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</si>
  <si>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</si>
  <si>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</si>
  <si>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</si>
  <si>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</si>
  <si>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</si>
  <si>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</si>
  <si>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</si>
  <si>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</si>
  <si>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</si>
  <si>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</si>
  <si>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</si>
  <si>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</si>
  <si>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</si>
  <si>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</si>
  <si>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</si>
  <si>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</si>
  <si>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</si>
  <si>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</si>
  <si>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</si>
  <si>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</si>
  <si>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</si>
  <si>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</si>
  <si>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</si>
  <si>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</si>
  <si>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</si>
  <si>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</si>
  <si>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</si>
  <si>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</si>
  <si>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</si>
  <si>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</si>
  <si>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</si>
  <si>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</si>
  <si>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</si>
  <si>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</si>
  <si>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</si>
  <si>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</si>
  <si>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</si>
  <si>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</si>
  <si>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</si>
  <si>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</si>
  <si>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</si>
  <si>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</si>
  <si>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</si>
  <si>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</si>
  <si>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</si>
  <si>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</si>
  <si>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</si>
  <si>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</si>
  <si>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</si>
  <si>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</si>
  <si>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</si>
  <si>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</si>
  <si>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</si>
  <si>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</si>
  <si>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</si>
  <si>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</si>
  <si>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</si>
  <si>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</si>
  <si>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</si>
  <si>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</si>
  <si>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</si>
  <si>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</si>
  <si>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</si>
  <si>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</si>
  <si>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</si>
  <si>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</si>
  <si>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</si>
  <si>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</si>
  <si>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</si>
  <si>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</si>
  <si>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</si>
  <si>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</si>
  <si>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</si>
  <si>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</si>
  <si>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</si>
  <si>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</si>
  <si>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</si>
  <si>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</si>
  <si>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</si>
  <si>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</si>
  <si>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</si>
  <si>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</si>
  <si>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</si>
  <si>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</si>
  <si>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</si>
  <si>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</si>
  <si>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</si>
  <si>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</si>
  <si>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</si>
  <si>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</si>
  <si>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</si>
  <si>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</si>
  <si>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</si>
  <si>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</si>
  <si>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</si>
  <si>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</si>
  <si>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</si>
  <si>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</si>
  <si>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</si>
  <si>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</si>
  <si>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</si>
  <si>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</si>
  <si>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</si>
  <si>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</si>
  <si>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</si>
  <si>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</si>
  <si>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</si>
  <si>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</si>
  <si>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</si>
  <si>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</si>
  <si>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</si>
  <si>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</si>
  <si>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</si>
  <si>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</si>
  <si>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</si>
  <si>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</si>
  <si>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</si>
  <si>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</si>
  <si>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</si>
  <si>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</si>
  <si>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</si>
  <si>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</si>
  <si>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</si>
  <si>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</si>
  <si>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</si>
  <si>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</si>
  <si>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</si>
  <si>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</si>
  <si>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</si>
  <si>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</si>
  <si>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</si>
  <si>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</si>
  <si>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</si>
  <si>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</si>
  <si>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</si>
  <si>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</si>
  <si>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</si>
  <si>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</si>
  <si>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</si>
  <si>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</si>
  <si>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</si>
  <si>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</si>
  <si>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</si>
  <si>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</si>
  <si>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</si>
  <si>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</si>
  <si>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</si>
  <si>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</si>
  <si>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</si>
  <si>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</si>
  <si>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</si>
  <si>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</si>
  <si>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</si>
  <si>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</si>
  <si>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</si>
  <si>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</si>
  <si>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</si>
  <si>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</si>
  <si>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</si>
  <si>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</si>
  <si>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</si>
  <si>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</si>
  <si>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</si>
  <si>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</si>
  <si>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</si>
  <si>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</si>
  <si>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</si>
  <si>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</si>
  <si>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</si>
  <si>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</si>
  <si>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</si>
  <si>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</si>
  <si>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</si>
  <si>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</si>
  <si>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</si>
  <si>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</si>
  <si>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</si>
  <si>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</si>
  <si>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</si>
  <si>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</si>
  <si>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</si>
  <si>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</si>
  <si>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</si>
  <si>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</si>
  <si>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</si>
  <si>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</si>
  <si>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</si>
  <si>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</si>
  <si>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</si>
  <si>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</si>
  <si>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</si>
  <si>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</si>
  <si>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</si>
  <si>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</si>
  <si>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</si>
  <si>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</si>
  <si>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</si>
  <si>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</si>
  <si>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</si>
  <si>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</si>
  <si>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</si>
  <si>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</si>
  <si>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</si>
  <si>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</si>
  <si>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</si>
  <si>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</si>
  <si>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</si>
  <si>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</si>
  <si>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</si>
  <si>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</si>
  <si>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</si>
  <si>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</si>
  <si>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</si>
  <si>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</si>
  <si>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</si>
  <si>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</si>
  <si>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</si>
  <si>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</si>
  <si>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</si>
  <si>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</si>
  <si>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</si>
  <si>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</si>
  <si>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</si>
  <si>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</si>
  <si>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</si>
  <si>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</si>
  <si>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</si>
  <si>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</si>
  <si>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</si>
  <si>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</si>
  <si>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</si>
  <si>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</si>
  <si>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</si>
  <si>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</si>
  <si>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</si>
  <si>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</si>
  <si>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</si>
  <si>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</si>
  <si>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</si>
  <si>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</si>
  <si>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</si>
  <si>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</si>
  <si>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</si>
  <si>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</si>
  <si>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</si>
  <si>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</si>
  <si>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</si>
  <si>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</si>
  <si>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</si>
  <si>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</si>
  <si>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</si>
  <si>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</si>
  <si>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</si>
  <si>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</si>
  <si>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</si>
  <si>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</si>
  <si>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</si>
  <si>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</si>
  <si>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</si>
  <si>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</si>
  <si>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</si>
  <si>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</si>
  <si>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</si>
  <si>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</si>
  <si>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</si>
  <si>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</si>
  <si>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</si>
  <si>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</si>
  <si>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</si>
  <si>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</si>
  <si>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</si>
  <si>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</si>
  <si>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</si>
  <si>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</si>
  <si>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</si>
  <si>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</si>
  <si>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</si>
  <si>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</si>
  <si>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</si>
  <si>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</si>
  <si>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</si>
  <si>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</si>
  <si>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</si>
  <si>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</si>
  <si>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</si>
  <si>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</si>
  <si>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</si>
  <si>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</si>
  <si>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</si>
  <si>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</si>
  <si>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</si>
  <si>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</si>
  <si>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</si>
  <si>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</si>
  <si>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</si>
  <si>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</si>
  <si>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</si>
  <si>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</si>
  <si>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</si>
  <si>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</si>
  <si>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</si>
  <si>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</si>
  <si>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</si>
  <si>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</si>
  <si>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</si>
  <si>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</si>
  <si>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</si>
  <si>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</si>
  <si>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</si>
  <si>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</si>
  <si>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</si>
  <si>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</si>
  <si>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</si>
  <si>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</si>
  <si>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</si>
  <si>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</si>
  <si>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</si>
  <si>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</si>
  <si>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</si>
  <si>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</si>
  <si>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</si>
  <si>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</si>
  <si>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</si>
  <si>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</si>
  <si>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</si>
  <si>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</si>
  <si>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</si>
  <si>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</si>
  <si>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</si>
  <si>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</si>
  <si>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</si>
  <si>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</si>
  <si>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</si>
  <si>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</si>
  <si>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</si>
  <si>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</si>
  <si>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</si>
  <si>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</si>
  <si>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</si>
  <si>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</si>
  <si>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</si>
  <si>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</si>
  <si>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</si>
  <si>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</si>
  <si>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</si>
  <si>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</si>
  <si>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</si>
  <si>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</si>
  <si>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</si>
  <si>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</si>
  <si>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</si>
  <si>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</si>
  <si>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</si>
  <si>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</si>
  <si>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</si>
  <si>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</si>
  <si>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</si>
  <si>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</si>
  <si>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</si>
  <si>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</si>
  <si>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</si>
  <si>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</si>
  <si>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</si>
  <si>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</si>
  <si>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</si>
  <si>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</si>
  <si>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</si>
  <si>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</si>
  <si>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</si>
  <si>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</si>
  <si>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</si>
  <si>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</si>
  <si>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</si>
  <si>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</si>
  <si>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</si>
  <si>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</si>
  <si>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</si>
  <si>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</si>
  <si>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</si>
  <si>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</si>
  <si>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</si>
  <si>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</si>
  <si>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</si>
  <si>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</si>
  <si>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</si>
  <si>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</si>
  <si>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</si>
  <si>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</si>
  <si>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</si>
  <si>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</si>
  <si>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</si>
  <si>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</si>
  <si>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</si>
  <si>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</si>
  <si>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</si>
  <si>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</si>
  <si>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</si>
  <si>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</si>
  <si>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</si>
  <si>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</si>
  <si>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</si>
  <si>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</si>
  <si>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</si>
  <si>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</si>
  <si>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</si>
  <si>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</si>
  <si>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</si>
  <si>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</si>
  <si>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</si>
  <si>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</si>
  <si>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</si>
  <si>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</si>
  <si>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</si>
  <si>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</si>
  <si>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</si>
  <si>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</si>
  <si>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</si>
  <si>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</si>
  <si>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</si>
  <si>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</si>
  <si>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</si>
  <si>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</si>
  <si>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</si>
  <si>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</si>
  <si>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</si>
  <si>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</si>
  <si>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</si>
  <si>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</si>
  <si>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</si>
  <si>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</si>
  <si>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</si>
  <si>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</si>
  <si>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</si>
  <si>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</si>
  <si>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</si>
  <si>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</si>
  <si>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</si>
  <si>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</si>
  <si>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</si>
  <si>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</si>
  <si>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</si>
  <si>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</si>
  <si>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</si>
  <si>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</si>
  <si>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</si>
  <si>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</si>
  <si>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</si>
  <si>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</si>
  <si>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</si>
  <si>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</si>
  <si>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</si>
  <si>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</si>
  <si>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</si>
  <si>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</si>
  <si>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</si>
  <si>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</si>
  <si>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</si>
  <si>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</si>
  <si>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</si>
  <si>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</si>
  <si>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</si>
  <si>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</si>
  <si>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</si>
  <si>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</si>
  <si>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</si>
  <si>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</si>
  <si>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</si>
  <si>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</si>
  <si>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</si>
  <si>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</si>
  <si>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</si>
  <si>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</si>
  <si>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</si>
  <si>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</si>
  <si>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</si>
  <si>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</si>
  <si>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</si>
  <si>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</si>
  <si>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</si>
  <si>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</si>
  <si>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</si>
  <si>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</si>
  <si>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</si>
  <si>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</si>
  <si>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</si>
  <si>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</si>
  <si>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</si>
  <si>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</si>
  <si>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</si>
  <si>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</si>
  <si>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</si>
  <si>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</si>
  <si>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</si>
  <si>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</si>
  <si>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</si>
  <si>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</si>
  <si>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</si>
  <si>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</si>
  <si>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</si>
  <si>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</si>
  <si>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</si>
  <si>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</si>
  <si>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</si>
  <si>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</si>
  <si>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</si>
  <si>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</si>
  <si>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</si>
  <si>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</si>
  <si>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</si>
  <si>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</si>
  <si>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</si>
  <si>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</si>
  <si>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</si>
  <si>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</si>
  <si>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</si>
  <si>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</si>
  <si>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</si>
  <si>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</si>
  <si>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</si>
  <si>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</si>
  <si>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</si>
  <si>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</si>
  <si>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</si>
  <si>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</si>
  <si>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</si>
  <si>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</si>
  <si>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</si>
  <si>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</si>
  <si>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</si>
  <si>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</si>
  <si>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</si>
  <si>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</si>
  <si>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</si>
  <si>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</si>
  <si>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</si>
  <si>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</si>
  <si>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</si>
  <si>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</si>
  <si>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</si>
  <si>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</si>
  <si>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</si>
  <si>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</si>
  <si>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</si>
  <si>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</si>
  <si>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</si>
  <si>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</si>
  <si>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</si>
  <si>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</si>
  <si>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</si>
  <si>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</si>
  <si>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</si>
  <si>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</si>
  <si>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</si>
  <si>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</si>
  <si>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</si>
  <si>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</si>
  <si>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</si>
  <si>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</si>
  <si>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</si>
  <si>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</si>
  <si>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</si>
  <si>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</si>
  <si>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</si>
  <si>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</si>
  <si>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</si>
  <si>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</si>
  <si>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</si>
  <si>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</si>
  <si>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</si>
  <si>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</si>
  <si>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</si>
  <si>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</si>
  <si>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</si>
  <si>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</si>
  <si>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</si>
  <si>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</si>
  <si>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</si>
  <si>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</si>
  <si>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</si>
  <si>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</si>
  <si>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</si>
  <si>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</si>
  <si>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</si>
  <si>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</si>
  <si>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</si>
  <si>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</si>
  <si>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</si>
  <si>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</si>
  <si>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</si>
  <si>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</si>
  <si>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</si>
  <si>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</si>
  <si>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</si>
  <si>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</si>
  <si>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</si>
  <si>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</si>
  <si>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</si>
  <si>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</si>
  <si>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</si>
  <si>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</si>
  <si>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</si>
  <si>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</si>
  <si>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</si>
  <si>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</si>
  <si>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</si>
  <si>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</si>
  <si>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</si>
  <si>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</si>
  <si>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</si>
  <si>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</si>
  <si>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</si>
  <si>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</si>
  <si>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</si>
  <si>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</si>
  <si>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</si>
  <si>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</si>
  <si>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</si>
  <si>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</si>
  <si>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</si>
  <si>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</si>
  <si>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</si>
  <si>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</si>
  <si>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</si>
  <si>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</si>
  <si>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</si>
  <si>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</si>
  <si>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</si>
  <si>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</si>
  <si>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</si>
  <si>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</si>
  <si>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</si>
  <si>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</si>
  <si>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</si>
  <si>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</si>
  <si>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</si>
  <si>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</si>
  <si>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</si>
  <si>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</si>
  <si>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</si>
  <si>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</si>
  <si>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</si>
  <si>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</si>
  <si>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</si>
  <si>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</si>
  <si>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</si>
  <si>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</si>
  <si>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</si>
  <si>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</si>
  <si>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</si>
  <si>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</si>
  <si>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</si>
  <si>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</si>
  <si>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</si>
  <si>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</si>
  <si>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</si>
  <si>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</si>
  <si>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</si>
  <si>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</si>
  <si>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</si>
  <si>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</si>
  <si>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</si>
  <si>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</si>
  <si>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</si>
  <si>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</si>
  <si>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</si>
  <si>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</si>
  <si>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</si>
  <si>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</si>
  <si>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</si>
  <si>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</si>
  <si>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</si>
  <si>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</si>
  <si>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</si>
  <si>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</si>
  <si>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</si>
  <si>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</si>
  <si>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</si>
  <si>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</si>
  <si>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</si>
  <si>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</si>
  <si>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</si>
  <si>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</si>
  <si>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</si>
  <si>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</si>
  <si>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</si>
  <si>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</si>
  <si>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</si>
  <si>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</si>
  <si>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</si>
  <si>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</si>
  <si>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</si>
  <si>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</si>
  <si>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</si>
  <si>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</si>
  <si>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</si>
  <si>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</si>
  <si>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</si>
  <si>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</si>
  <si>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</si>
  <si>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</si>
  <si>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</si>
  <si>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</si>
  <si>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</si>
  <si>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</si>
  <si>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</si>
  <si>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</si>
  <si>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</si>
  <si>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</si>
  <si>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</si>
  <si>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</si>
  <si>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</si>
  <si>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</si>
  <si>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</si>
  <si>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</si>
  <si>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</si>
  <si>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</si>
  <si>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</si>
  <si>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</si>
  <si>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</si>
  <si>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</si>
  <si>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</si>
  <si>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</si>
  <si>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</si>
  <si>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</si>
  <si>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</si>
  <si>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</si>
  <si>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</si>
  <si>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</si>
  <si>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</si>
  <si>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</si>
  <si>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</si>
  <si>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</si>
  <si>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</si>
  <si>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</si>
  <si>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</si>
  <si>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</si>
  <si>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</si>
  <si>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</si>
  <si>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</si>
  <si>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</si>
  <si>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</si>
  <si>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</si>
  <si>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</si>
  <si>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</si>
  <si>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</si>
  <si>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</si>
  <si>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</si>
  <si>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</si>
  <si>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</si>
  <si>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</si>
  <si>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</si>
  <si>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</si>
  <si>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</si>
  <si>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</si>
  <si>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</si>
  <si>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</si>
  <si>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</si>
  <si>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</si>
  <si>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</si>
  <si>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</si>
  <si>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</si>
  <si>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</si>
  <si>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</si>
  <si>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</si>
  <si>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</si>
  <si>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</si>
  <si>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</si>
  <si>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</si>
  <si>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</si>
  <si>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</si>
  <si>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</si>
  <si>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</si>
  <si>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</si>
  <si>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</si>
  <si>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</si>
  <si>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</si>
  <si>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</si>
  <si>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</si>
  <si>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</si>
  <si>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</si>
  <si>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</si>
  <si>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</si>
  <si>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</si>
  <si>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</si>
  <si>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</si>
  <si>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</si>
  <si>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</si>
  <si>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</si>
  <si>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</si>
  <si>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</si>
  <si>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</si>
  <si>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</si>
  <si>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</si>
  <si>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</si>
  <si>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</si>
  <si>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</si>
  <si>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</si>
  <si>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</si>
  <si>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</si>
  <si>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</si>
  <si>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</si>
  <si>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</si>
  <si>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</si>
  <si>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</si>
  <si>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</si>
  <si>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</si>
  <si>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</si>
  <si>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</si>
  <si>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</si>
  <si>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</si>
  <si>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</si>
  <si>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</si>
  <si>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</si>
  <si>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</si>
  <si>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</si>
  <si>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</si>
  <si>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</si>
  <si>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</si>
  <si>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</si>
  <si>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</si>
  <si>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</si>
  <si>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</si>
  <si>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</si>
  <si>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</si>
  <si>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</si>
  <si>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</si>
  <si>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</si>
  <si>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</si>
  <si>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</si>
  <si>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</si>
  <si>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</si>
  <si>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</si>
  <si>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</si>
  <si>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</si>
  <si>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</si>
  <si>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</si>
  <si>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</si>
  <si>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</si>
  <si>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</si>
  <si>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</si>
  <si>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</si>
  <si>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</si>
  <si>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</si>
  <si>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</si>
  <si>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</si>
  <si>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</si>
  <si>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</si>
  <si>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</si>
  <si>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</si>
  <si>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</si>
  <si>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</si>
  <si>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</si>
  <si>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</si>
  <si>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</si>
  <si>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</si>
  <si>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</si>
  <si>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</si>
  <si>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</si>
  <si>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</si>
  <si>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</si>
  <si>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</si>
  <si>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</si>
  <si>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</si>
  <si>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</si>
  <si>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</si>
  <si>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</si>
  <si>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</si>
  <si>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</si>
  <si>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</si>
  <si>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</si>
  <si>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</si>
  <si>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</si>
  <si>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</si>
  <si>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</si>
  <si>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</si>
  <si>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</si>
  <si>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</si>
  <si>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</si>
  <si>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</si>
  <si>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</si>
  <si>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</si>
  <si>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</si>
  <si>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</si>
  <si>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</si>
  <si>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</si>
  <si>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</si>
  <si>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</si>
  <si>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</si>
  <si>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</si>
  <si>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</si>
  <si>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</si>
  <si>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</si>
  <si>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</si>
  <si>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</si>
  <si>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</si>
  <si>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</si>
  <si>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</si>
  <si>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</si>
  <si>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</si>
  <si>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</si>
  <si>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</si>
  <si>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</si>
  <si>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</si>
  <si>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</si>
  <si>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</si>
  <si>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</si>
  <si>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</si>
  <si>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</si>
  <si>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</si>
  <si>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</si>
  <si>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</si>
  <si>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</si>
  <si>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</si>
  <si>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</si>
  <si>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</si>
  <si>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</si>
  <si>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</si>
  <si>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</si>
  <si>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</si>
  <si>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</si>
  <si>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</si>
  <si>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</si>
  <si>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</si>
  <si>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</si>
  <si>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</si>
  <si>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</si>
  <si>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</si>
  <si>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</si>
  <si>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</si>
  <si>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</si>
  <si>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</si>
  <si>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</si>
  <si>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</si>
  <si>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</si>
  <si>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</si>
  <si>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</si>
  <si>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</si>
  <si>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</si>
  <si>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</si>
  <si>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</si>
  <si>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</si>
  <si>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</si>
  <si>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</si>
  <si>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</si>
  <si>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</si>
  <si>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</si>
  <si>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</si>
  <si>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</si>
  <si>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</si>
  <si>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</si>
  <si>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</si>
  <si>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</si>
  <si>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</si>
  <si>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</si>
  <si>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</si>
  <si>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</si>
  <si>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</si>
  <si>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</si>
  <si>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</si>
  <si>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</si>
  <si>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</si>
  <si>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</si>
  <si>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</si>
  <si>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</si>
  <si>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</si>
  <si>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</si>
  <si>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</si>
  <si>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</si>
  <si>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</si>
  <si>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</si>
  <si>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</si>
  <si>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</si>
  <si>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</si>
  <si>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</si>
  <si>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</si>
  <si>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</si>
  <si>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</si>
  <si>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</si>
  <si>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</si>
  <si>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</si>
  <si>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</si>
  <si>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</si>
  <si>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</si>
  <si>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</si>
  <si>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</si>
  <si>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</si>
  <si>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</si>
  <si>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</si>
  <si>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</si>
  <si>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</si>
  <si>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</si>
  <si>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</si>
  <si>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</si>
  <si>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</si>
  <si>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</si>
  <si>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</si>
  <si>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</si>
  <si>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</si>
  <si>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</si>
  <si>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</si>
  <si>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</si>
  <si>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</si>
  <si>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</si>
  <si>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</si>
  <si>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</si>
  <si>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</si>
  <si>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</si>
  <si>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</si>
  <si>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</si>
  <si>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</si>
  <si>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</si>
  <si>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</si>
  <si>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</si>
  <si>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</si>
  <si>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</si>
  <si>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</si>
  <si>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</si>
  <si>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</si>
  <si>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</si>
  <si>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</si>
  <si>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</si>
  <si>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</si>
  <si>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</si>
  <si>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</si>
  <si>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</si>
  <si>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</si>
  <si>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</si>
  <si>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</si>
  <si>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</si>
  <si>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</si>
  <si>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</si>
  <si>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</si>
  <si>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</si>
  <si>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</si>
  <si>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</si>
  <si>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</si>
  <si>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</si>
  <si>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</si>
  <si>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</si>
  <si>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</si>
  <si>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</si>
  <si>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</si>
  <si>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</si>
  <si>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</si>
  <si>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</si>
  <si>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</si>
  <si>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</si>
  <si>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</si>
  <si>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</si>
  <si>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</si>
  <si>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</si>
  <si>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</si>
  <si>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</si>
  <si>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</si>
  <si>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</si>
  <si>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</si>
  <si>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</si>
  <si>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</si>
  <si>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</si>
  <si>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</si>
  <si>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</si>
  <si>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</si>
  <si>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</si>
  <si>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</si>
  <si>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</si>
  <si>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</si>
  <si>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</si>
  <si>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</si>
  <si>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</si>
  <si>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</si>
  <si>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</si>
  <si>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</si>
  <si>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</si>
  <si>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</si>
  <si>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</si>
  <si>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</si>
  <si>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</si>
  <si>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</si>
  <si>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</si>
  <si>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</si>
  <si>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</si>
  <si>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</si>
  <si>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</si>
  <si>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</si>
  <si>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</si>
  <si>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</si>
  <si>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</si>
  <si>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</si>
  <si>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</si>
  <si>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</si>
  <si>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</si>
  <si>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</si>
  <si>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</si>
  <si>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</si>
  <si>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</si>
  <si>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</si>
  <si>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</si>
  <si>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</si>
  <si>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</si>
  <si>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</si>
  <si>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</si>
  <si>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</si>
  <si>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</si>
  <si>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</si>
  <si>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</si>
  <si>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</si>
  <si>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</si>
  <si>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</si>
  <si>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</si>
  <si>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</si>
  <si>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</si>
  <si>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</si>
  <si>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</si>
  <si>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</si>
  <si>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</si>
  <si>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</si>
  <si>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</si>
  <si>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</si>
  <si>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</si>
  <si>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</si>
  <si>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</si>
  <si>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</si>
  <si>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</si>
  <si>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</si>
  <si>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</si>
  <si>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</si>
  <si>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</si>
  <si>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</si>
  <si>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</si>
  <si>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</si>
  <si>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</si>
  <si>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</si>
  <si>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</si>
  <si>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</si>
  <si>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</si>
  <si>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</si>
  <si>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</si>
  <si>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</si>
  <si>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</si>
  <si>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</si>
  <si>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</si>
  <si>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</si>
  <si>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</si>
  <si>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</si>
  <si>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</si>
  <si>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</si>
  <si>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</si>
  <si>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</si>
  <si>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</si>
  <si>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</si>
  <si>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</si>
  <si>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</si>
  <si>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</si>
  <si>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</si>
  <si>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</si>
  <si>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</si>
  <si>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</si>
  <si>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</si>
  <si>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</si>
  <si>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</si>
  <si>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</si>
  <si>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</si>
  <si>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</si>
  <si>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</si>
  <si>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</si>
  <si>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</si>
  <si>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</si>
  <si>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</si>
  <si>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</si>
  <si>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</si>
  <si>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</si>
  <si>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</si>
  <si>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</si>
  <si>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</si>
  <si>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</si>
  <si>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</si>
  <si>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</si>
  <si>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</si>
  <si>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</si>
  <si>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</si>
  <si>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</si>
  <si>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</si>
  <si>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</si>
  <si>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</si>
  <si>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</si>
  <si>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</si>
  <si>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</si>
  <si>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</si>
  <si>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</si>
  <si>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</si>
  <si>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</si>
  <si>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</si>
  <si>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</si>
  <si>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</si>
  <si>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</si>
  <si>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</si>
  <si>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</si>
  <si>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</si>
  <si>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</si>
  <si>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</si>
  <si>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</si>
  <si>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</si>
  <si>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</si>
  <si>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</si>
  <si>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</si>
  <si>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</si>
  <si>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</si>
  <si>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</si>
  <si>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</si>
  <si>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</si>
  <si>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</si>
  <si>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</si>
  <si>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</si>
  <si>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</si>
  <si>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</si>
  <si>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</si>
  <si>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</si>
  <si>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</si>
  <si>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</si>
  <si>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</si>
  <si>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</si>
  <si>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</si>
  <si>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</si>
  <si>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</si>
  <si>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</si>
  <si>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</si>
  <si>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</si>
  <si>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</si>
  <si>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</si>
  <si>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</si>
  <si>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</si>
  <si>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</si>
  <si>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</si>
  <si>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</si>
  <si>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</si>
  <si>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</si>
  <si>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</si>
  <si>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</si>
  <si>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</si>
  <si>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</si>
  <si>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</si>
  <si>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</si>
  <si>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</si>
  <si>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</si>
  <si>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</si>
  <si>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</si>
  <si>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</si>
  <si>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</si>
  <si>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</si>
  <si>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</si>
  <si>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</si>
  <si>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</si>
  <si>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</si>
  <si>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</si>
  <si>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</si>
  <si>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</si>
  <si>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</si>
  <si>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</si>
  <si>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</si>
  <si>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</si>
  <si>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</si>
  <si>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</si>
  <si>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</si>
  <si>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</si>
  <si>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</si>
  <si>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</si>
  <si>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</si>
  <si>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</si>
  <si>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</si>
  <si>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</si>
  <si>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</si>
  <si>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</si>
  <si>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</si>
  <si>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</si>
  <si>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</si>
  <si>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</si>
  <si>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</si>
  <si>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</si>
  <si>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</si>
  <si>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</si>
  <si>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</si>
  <si>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</si>
  <si>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</si>
  <si>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</si>
  <si>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</si>
  <si>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</si>
  <si>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</si>
  <si>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</si>
  <si>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</si>
  <si>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</si>
  <si>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</si>
  <si>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</si>
  <si>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</si>
  <si>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</si>
  <si>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</si>
  <si>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</si>
  <si>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</si>
  <si>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</si>
  <si>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</si>
  <si>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</si>
  <si>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</si>
  <si>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</si>
  <si>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</si>
  <si>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</si>
  <si>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</si>
  <si>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</si>
  <si>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</si>
  <si>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</si>
  <si>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</si>
  <si>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</si>
  <si>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</si>
  <si>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</si>
  <si>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</si>
  <si>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</si>
  <si>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</si>
  <si>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</si>
  <si>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</si>
  <si>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</si>
  <si>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</si>
  <si>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</si>
  <si>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</si>
  <si>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</si>
  <si>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</si>
  <si>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</si>
  <si>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</si>
  <si>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</si>
  <si>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</si>
  <si>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</si>
  <si>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</si>
  <si>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</si>
  <si>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</si>
  <si>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</si>
  <si>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</si>
  <si>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</si>
  <si>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</si>
  <si>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</si>
  <si>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</si>
  <si>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</si>
  <si>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</si>
  <si>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</si>
  <si>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</si>
  <si>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</si>
  <si>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</si>
  <si>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</si>
  <si>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</si>
  <si>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</si>
  <si>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</si>
  <si>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</si>
  <si>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</si>
  <si>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</si>
  <si>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</si>
  <si>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</si>
  <si>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</si>
  <si>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</si>
  <si>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</si>
  <si>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</si>
  <si>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</si>
  <si>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</si>
  <si>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</si>
  <si>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</si>
  <si>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</si>
  <si>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</si>
  <si>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</si>
  <si>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</si>
  <si>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</si>
  <si>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</si>
  <si>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</si>
  <si>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</si>
  <si>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</si>
  <si>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</si>
  <si>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</si>
  <si>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</si>
  <si>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</si>
  <si>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</si>
  <si>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</si>
  <si>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</si>
  <si>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</si>
  <si>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</si>
  <si>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</si>
  <si>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</si>
  <si>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</si>
  <si>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</si>
  <si>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</si>
  <si>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</si>
  <si>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</si>
  <si>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</si>
  <si>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</si>
  <si>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</si>
  <si>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</si>
  <si>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</si>
  <si>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</si>
  <si>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</si>
  <si>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</si>
  <si>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</si>
  <si>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</si>
  <si>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</si>
  <si>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</si>
  <si>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</si>
  <si>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</si>
  <si>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</si>
  <si>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</si>
  <si>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</si>
  <si>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</si>
  <si>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</si>
  <si>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</si>
  <si>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</si>
  <si>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</si>
  <si>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</si>
  <si>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</si>
  <si>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</si>
  <si>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</si>
  <si>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</si>
  <si>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</si>
  <si>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</si>
  <si>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</si>
  <si>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</si>
  <si>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</si>
  <si>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</si>
  <si>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</si>
  <si>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</si>
  <si>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</si>
  <si>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</si>
  <si>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</si>
  <si>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</si>
  <si>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</si>
  <si>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</si>
  <si>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</si>
  <si>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</si>
  <si>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</si>
  <si>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</si>
  <si>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</si>
  <si>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</si>
  <si>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</si>
  <si>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</si>
  <si>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</si>
  <si>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</si>
  <si>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</si>
  <si>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</si>
  <si>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</si>
  <si>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</si>
  <si>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</si>
  <si>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</si>
  <si>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</si>
  <si>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</si>
  <si>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</si>
  <si>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</si>
  <si>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</si>
  <si>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</si>
  <si>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</si>
  <si>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</si>
  <si>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</si>
  <si>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</si>
  <si>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</si>
  <si>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</si>
  <si>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</si>
  <si>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</si>
  <si>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</si>
  <si>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</si>
  <si>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</si>
  <si>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</si>
  <si>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</si>
  <si>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</si>
  <si>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</si>
  <si>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</si>
  <si>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</si>
  <si>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</si>
  <si>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</si>
  <si>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</si>
  <si>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</si>
  <si>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</si>
  <si>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</si>
  <si>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</si>
  <si>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</si>
  <si>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</si>
  <si>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</si>
  <si>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</si>
  <si>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</si>
  <si>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</si>
  <si>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</si>
  <si>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</si>
  <si>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</si>
  <si>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</si>
  <si>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</si>
  <si>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</si>
  <si>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</si>
  <si>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</si>
  <si>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</si>
  <si>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</si>
  <si>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</si>
  <si>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</si>
  <si>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</si>
  <si>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</si>
  <si>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</si>
  <si>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</si>
  <si>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</si>
  <si>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</si>
  <si>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</si>
  <si>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</si>
  <si>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</si>
  <si>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</si>
  <si>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</si>
  <si>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</si>
  <si>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</si>
  <si>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</si>
  <si>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</si>
  <si>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</si>
  <si>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</si>
  <si>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</si>
  <si>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</si>
  <si>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</si>
  <si>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</si>
  <si>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</si>
  <si>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</si>
  <si>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</si>
  <si>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</si>
  <si>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</si>
  <si>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</si>
  <si>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</si>
  <si>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</si>
  <si>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</si>
  <si>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</si>
  <si>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</si>
  <si>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</si>
  <si>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</si>
  <si>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</si>
  <si>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</si>
  <si>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</si>
  <si>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</si>
  <si>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</si>
  <si>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</si>
  <si>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</si>
  <si>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</si>
  <si>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</si>
  <si>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</si>
  <si>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</si>
  <si>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</si>
  <si>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</si>
  <si>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</si>
  <si>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</si>
  <si>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</si>
  <si>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</si>
  <si>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</si>
  <si>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</si>
  <si>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</si>
  <si>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</si>
  <si>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</si>
  <si>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</si>
  <si>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</si>
  <si>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</si>
  <si>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</si>
  <si>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</si>
  <si>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</si>
  <si>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</si>
  <si>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</si>
  <si>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</si>
  <si>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</si>
  <si>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</si>
  <si>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</si>
  <si>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</si>
  <si>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</si>
  <si>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</si>
  <si>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</si>
  <si>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</si>
  <si>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</si>
  <si>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</si>
  <si>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</si>
  <si>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</si>
  <si>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</si>
  <si>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</si>
  <si>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</si>
  <si>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</si>
  <si>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</si>
  <si>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</si>
  <si>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</si>
  <si>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</si>
  <si>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</si>
  <si>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</si>
  <si>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</si>
  <si>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</si>
  <si>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</si>
  <si>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</si>
  <si>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</si>
  <si>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</si>
  <si>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</si>
  <si>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</si>
  <si>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</si>
  <si>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</si>
  <si>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</si>
  <si>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</si>
  <si>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</si>
  <si>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</si>
  <si>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</si>
  <si>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</si>
  <si>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</si>
  <si>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</si>
  <si>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</si>
  <si>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</si>
  <si>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</si>
  <si>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</si>
  <si>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</si>
  <si>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</si>
  <si>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</si>
  <si>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</si>
  <si>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</si>
  <si>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</si>
  <si>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</si>
  <si>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</si>
  <si>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</si>
  <si>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</si>
  <si>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</si>
  <si>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</si>
  <si>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</si>
  <si>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</si>
  <si>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</si>
  <si>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</si>
  <si>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</si>
  <si>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</si>
  <si>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</si>
  <si>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</si>
  <si>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</si>
  <si>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</si>
  <si>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</si>
  <si>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</si>
  <si>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</si>
  <si>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</si>
  <si>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</si>
  <si>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</si>
  <si>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</si>
  <si>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</si>
  <si>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</si>
  <si>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</si>
  <si>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</si>
  <si>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</si>
  <si>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</si>
  <si>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</si>
  <si>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</si>
  <si>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</si>
  <si>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</si>
  <si>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</si>
  <si>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</si>
  <si>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</si>
  <si>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</si>
  <si>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</si>
  <si>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</si>
  <si>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</si>
  <si>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</si>
  <si>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</si>
  <si>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</si>
  <si>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</si>
  <si>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</si>
  <si>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</si>
  <si>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</si>
  <si>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</si>
  <si>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</si>
  <si>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</si>
  <si>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</si>
  <si>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</si>
  <si>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</si>
  <si>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</si>
  <si>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</si>
  <si>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</si>
  <si>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</si>
  <si>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</si>
  <si>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</si>
  <si>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</si>
  <si>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</si>
  <si>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</si>
  <si>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</si>
  <si>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</si>
  <si>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</si>
  <si>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</si>
  <si>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</si>
  <si>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</si>
  <si>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</si>
  <si>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</si>
  <si>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</si>
  <si>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</si>
  <si>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</si>
  <si>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</si>
  <si>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</si>
  <si>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</si>
  <si>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</si>
  <si>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</si>
  <si>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</si>
  <si>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</si>
  <si>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</si>
  <si>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</si>
  <si>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</si>
  <si>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</si>
  <si>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</si>
  <si>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</si>
  <si>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</si>
  <si>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</si>
  <si>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</si>
  <si>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</si>
  <si>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</si>
  <si>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</si>
  <si>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</si>
  <si>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</si>
  <si>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</si>
  <si>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</si>
  <si>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</si>
  <si>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</si>
  <si>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</si>
  <si>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</si>
  <si>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</si>
  <si>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</si>
  <si>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</si>
  <si>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</si>
  <si>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</si>
  <si>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</si>
  <si>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</si>
  <si>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</si>
  <si>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</si>
  <si>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</si>
  <si>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</si>
  <si>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</si>
  <si>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</si>
  <si>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</si>
  <si>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</si>
  <si>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</si>
  <si>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</si>
  <si>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</si>
  <si>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</si>
  <si>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</si>
  <si>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</si>
  <si>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</si>
  <si>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</si>
  <si>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</si>
  <si>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</si>
  <si>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</si>
  <si>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</si>
  <si>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</si>
  <si>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</si>
  <si>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</si>
  <si>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</si>
  <si>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</si>
  <si>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</si>
  <si>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</si>
  <si>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</si>
  <si>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</si>
  <si>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</si>
  <si>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</si>
  <si>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</si>
  <si>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</si>
  <si>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</si>
  <si>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</si>
  <si>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</si>
  <si>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</si>
  <si>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</si>
  <si>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</si>
  <si>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</si>
  <si>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</si>
  <si>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</si>
  <si>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</si>
  <si>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</si>
  <si>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</si>
  <si>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</si>
  <si>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</si>
  <si>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</si>
  <si>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</si>
  <si>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</si>
  <si>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</si>
  <si>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</si>
  <si>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</si>
  <si>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</si>
  <si>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</si>
  <si>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</si>
  <si>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</si>
  <si>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</si>
  <si>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</si>
  <si>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</si>
  <si>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</si>
  <si>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</si>
  <si>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</si>
  <si>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</si>
  <si>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</si>
  <si>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</si>
  <si>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</si>
  <si>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</si>
  <si>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</si>
  <si>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</si>
  <si>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</si>
  <si>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</si>
  <si>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</si>
  <si>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</si>
  <si>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</si>
  <si>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</si>
  <si>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</si>
  <si>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</si>
  <si>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</si>
  <si>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</si>
  <si>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</si>
  <si>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</si>
  <si>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</si>
  <si>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</si>
  <si>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</si>
  <si>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</si>
  <si>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</si>
  <si>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</si>
  <si>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</si>
  <si>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</si>
  <si>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</si>
  <si>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</si>
  <si>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</si>
  <si>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</si>
  <si>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</si>
  <si>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</si>
  <si>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</si>
  <si>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</si>
  <si>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</si>
  <si>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</si>
  <si>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</si>
  <si>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</si>
  <si>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</si>
  <si>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</si>
  <si>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</si>
  <si>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</si>
  <si>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</si>
  <si>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</si>
  <si>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</si>
  <si>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</si>
  <si>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</si>
  <si>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</si>
  <si>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</si>
  <si>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</si>
  <si>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</si>
  <si>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</si>
  <si>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</si>
  <si>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</si>
  <si>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</si>
  <si>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</si>
  <si>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</si>
  <si>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</si>
  <si>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</si>
  <si>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</si>
  <si>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</si>
  <si>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</si>
  <si>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</si>
  <si>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</si>
  <si>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</si>
  <si>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</si>
  <si>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</si>
  <si>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</si>
  <si>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</si>
  <si>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</si>
  <si>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</si>
  <si>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</si>
  <si>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</si>
  <si>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</si>
  <si>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</si>
  <si>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</si>
  <si>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</si>
  <si>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</si>
  <si>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</si>
  <si>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</si>
  <si>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</si>
  <si>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</si>
  <si>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</si>
  <si>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</si>
  <si>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</si>
  <si>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</si>
  <si>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</si>
  <si>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</si>
  <si>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</si>
  <si>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</si>
  <si>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</si>
  <si>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</si>
  <si>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</si>
  <si>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</si>
  <si>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</si>
  <si>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</si>
  <si>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</si>
  <si>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</si>
  <si>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</si>
  <si>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</si>
  <si>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</si>
  <si>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</si>
  <si>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</si>
  <si>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</si>
  <si>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</si>
  <si>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</si>
  <si>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</si>
  <si>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</si>
  <si>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</si>
  <si>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</si>
  <si>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</si>
  <si>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</si>
  <si>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</si>
  <si>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</si>
  <si>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</si>
  <si>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</si>
  <si>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</si>
  <si>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</si>
  <si>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</si>
  <si>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</si>
  <si>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</si>
  <si>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</si>
  <si>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</si>
  <si>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</si>
  <si>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</si>
  <si>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</si>
  <si>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</si>
  <si>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</si>
  <si>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</si>
  <si>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</si>
  <si>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</si>
  <si>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</si>
  <si>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</si>
  <si>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</si>
  <si>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</si>
  <si>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</si>
  <si>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</si>
  <si>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</si>
  <si>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</si>
  <si>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</si>
  <si>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</si>
  <si>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</si>
  <si>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</si>
  <si>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</si>
  <si>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</si>
  <si>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</si>
  <si>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</si>
  <si>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</si>
  <si>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</si>
  <si>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</si>
  <si>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</si>
  <si>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</si>
  <si>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</si>
  <si>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</si>
  <si>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</si>
  <si>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</si>
  <si>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</si>
  <si>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</si>
  <si>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</si>
  <si>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</si>
  <si>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</si>
  <si>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</si>
  <si>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</si>
  <si>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</si>
  <si>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</si>
  <si>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</si>
  <si>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</si>
  <si>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</si>
  <si>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</si>
  <si>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</si>
  <si>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</si>
  <si>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</si>
  <si>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</si>
  <si>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</si>
  <si>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</si>
  <si>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</si>
  <si>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</si>
  <si>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</si>
  <si>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</si>
  <si>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</si>
  <si>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</si>
  <si>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</si>
  <si>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</si>
  <si>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</si>
  <si>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</si>
  <si>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</si>
  <si>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</si>
  <si>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</si>
  <si>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</si>
  <si>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</si>
  <si>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</si>
  <si>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</si>
  <si>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</si>
  <si>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</si>
  <si>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</si>
  <si>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</si>
  <si>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</si>
  <si>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</si>
  <si>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</si>
  <si>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</si>
  <si>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</si>
  <si>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</si>
  <si>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</si>
  <si>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</si>
  <si>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</si>
  <si>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</si>
  <si>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</si>
  <si>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</si>
  <si>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</si>
  <si>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</si>
  <si>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</si>
  <si>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</si>
  <si>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</si>
  <si>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</si>
  <si>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</si>
  <si>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</si>
  <si>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</si>
  <si>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</si>
  <si>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</si>
  <si>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</si>
  <si>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</si>
  <si>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</si>
  <si>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</si>
  <si>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</si>
  <si>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</si>
  <si>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</si>
  <si>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</si>
  <si>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</si>
  <si>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</si>
  <si>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</si>
  <si>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</si>
  <si>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</si>
  <si>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</si>
  <si>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</si>
  <si>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</si>
  <si>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</si>
  <si>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</si>
  <si>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</si>
  <si>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</si>
  <si>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</si>
  <si>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</si>
  <si>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</si>
  <si>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</si>
  <si>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</si>
  <si>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</si>
  <si>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</si>
  <si>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</si>
  <si>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</si>
  <si>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</si>
  <si>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</si>
  <si>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</si>
  <si>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</si>
  <si>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</si>
  <si>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</si>
  <si>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</si>
  <si>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</si>
  <si>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</si>
  <si>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</si>
  <si>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</si>
  <si>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</si>
  <si>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</si>
  <si>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</si>
  <si>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</si>
  <si>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</si>
  <si>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</si>
  <si>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</si>
  <si>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</si>
  <si>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</si>
  <si>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</si>
  <si>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</si>
  <si>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</si>
  <si>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</si>
  <si>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</si>
  <si>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</si>
  <si>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</si>
  <si>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</si>
  <si>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</si>
  <si>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</si>
  <si>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</si>
  <si>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</si>
  <si>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</si>
  <si>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</si>
  <si>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</si>
  <si>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</si>
  <si>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</si>
  <si>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</si>
  <si>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</si>
  <si>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</si>
  <si>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</si>
  <si>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</si>
  <si>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</si>
  <si>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</si>
  <si>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</si>
  <si>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</si>
  <si>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</si>
  <si>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</si>
  <si>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</si>
  <si>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</si>
  <si>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</si>
  <si>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</si>
  <si>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</si>
  <si>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</si>
  <si>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</si>
  <si>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</si>
  <si>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</si>
  <si>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</si>
  <si>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</si>
  <si>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</si>
  <si>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</si>
  <si>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</si>
  <si>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</si>
  <si>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</si>
  <si>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</si>
  <si>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</si>
  <si>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</si>
  <si>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</si>
  <si>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</si>
  <si>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</si>
  <si>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</si>
  <si>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</si>
  <si>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</si>
  <si>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</si>
  <si>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</si>
  <si>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</si>
  <si>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</si>
  <si>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</si>
  <si>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</si>
  <si>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</si>
  <si>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</si>
  <si>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</si>
  <si>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</si>
  <si>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</si>
  <si>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</si>
  <si>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</si>
  <si>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</si>
  <si>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</si>
  <si>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</si>
  <si>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</si>
  <si>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</si>
  <si>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</si>
  <si>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</si>
  <si>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</si>
  <si>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</si>
  <si>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</si>
  <si>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</si>
  <si>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</si>
  <si>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</si>
  <si>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</si>
  <si>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</si>
  <si>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</si>
  <si>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</si>
  <si>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</si>
  <si>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</si>
  <si>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</si>
  <si>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</si>
  <si>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</si>
  <si>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</si>
  <si>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</si>
  <si>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</si>
  <si>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</si>
  <si>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</si>
  <si>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</si>
  <si>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</si>
  <si>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</si>
  <si>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</si>
  <si>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</si>
  <si>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</si>
  <si>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</si>
  <si>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</si>
  <si>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</si>
  <si>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</si>
  <si>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</si>
  <si>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</si>
  <si>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</si>
  <si>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</si>
  <si>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</si>
  <si>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</si>
  <si>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</si>
  <si>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</si>
  <si>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</si>
  <si>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</si>
  <si>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</si>
  <si>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</si>
  <si>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</si>
  <si>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</si>
  <si>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</si>
  <si>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</si>
  <si>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</si>
  <si>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</si>
  <si>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</si>
  <si>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</si>
  <si>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</si>
  <si>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</si>
  <si>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</si>
  <si>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</si>
  <si>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</si>
  <si>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</si>
  <si>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</si>
  <si>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</si>
  <si>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</si>
  <si>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</si>
  <si>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</si>
  <si>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</si>
  <si>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</si>
  <si>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</si>
  <si>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</si>
  <si>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</si>
  <si>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</si>
  <si>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</si>
  <si>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</si>
  <si>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</si>
  <si>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</si>
  <si>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</si>
  <si>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</si>
  <si>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</si>
  <si>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</si>
  <si>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</si>
  <si>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</si>
  <si>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</si>
  <si>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</si>
  <si>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</si>
  <si>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</si>
  <si>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</si>
  <si>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</si>
  <si>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</si>
  <si>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</si>
  <si>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</si>
  <si>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</si>
  <si>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</si>
  <si>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</si>
  <si>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</si>
  <si>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</si>
  <si>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</si>
  <si>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</si>
  <si>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</si>
  <si>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</si>
  <si>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</si>
  <si>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</si>
  <si>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</si>
  <si>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</si>
  <si>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</si>
  <si>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</si>
  <si>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</si>
  <si>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</si>
  <si>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</si>
  <si>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</si>
  <si>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</si>
  <si>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</si>
  <si>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</si>
  <si>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</si>
  <si>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</si>
  <si>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</si>
  <si>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</si>
  <si>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</si>
  <si>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</si>
  <si>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</si>
  <si>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</si>
  <si>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</si>
  <si>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</si>
  <si>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</si>
  <si>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</si>
  <si>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</si>
  <si>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</si>
  <si>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</si>
  <si>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</si>
  <si>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</si>
  <si>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</si>
  <si>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</si>
  <si>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</si>
  <si>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</si>
  <si>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</si>
  <si>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</si>
  <si>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</si>
  <si>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</si>
  <si>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</si>
  <si>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</si>
  <si>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</si>
  <si>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</si>
  <si>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</si>
  <si>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</si>
  <si>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</si>
  <si>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</si>
  <si>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</si>
  <si>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</si>
  <si>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</si>
  <si>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</si>
  <si>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</si>
  <si>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</si>
  <si>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</si>
  <si>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</si>
  <si>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</si>
  <si>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</si>
  <si>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</si>
  <si>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</si>
  <si>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</si>
  <si>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</si>
  <si>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</si>
  <si>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</si>
  <si>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</si>
  <si>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</si>
  <si>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</si>
  <si>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</si>
  <si>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</si>
  <si>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</si>
  <si>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</si>
  <si>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</si>
  <si>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</si>
  <si>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</si>
  <si>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</si>
  <si>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</si>
  <si>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</si>
  <si>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</si>
  <si>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</si>
  <si>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</si>
  <si>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</si>
  <si>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</si>
  <si>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</si>
  <si>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</si>
  <si>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</si>
  <si>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</si>
  <si>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</si>
  <si>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</si>
  <si>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</si>
  <si>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</si>
  <si>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</si>
  <si>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</si>
  <si>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</si>
  <si>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</si>
  <si>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</si>
  <si>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</si>
  <si>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</si>
  <si>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</si>
  <si>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</si>
  <si>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</si>
  <si>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</si>
  <si>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</si>
  <si>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</si>
  <si>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</si>
  <si>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</si>
  <si>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</si>
  <si>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</si>
  <si>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</si>
  <si>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</si>
  <si>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</si>
  <si>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</si>
  <si>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</si>
  <si>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</si>
  <si>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</si>
  <si>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</si>
  <si>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</si>
  <si>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</si>
  <si>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</si>
  <si>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</si>
  <si>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</si>
  <si>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</si>
  <si>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</si>
  <si>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</si>
  <si>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</si>
  <si>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</si>
  <si>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</si>
  <si>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</si>
  <si>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</si>
  <si>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</si>
  <si>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</si>
  <si>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</si>
  <si>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</si>
  <si>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</si>
  <si>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</si>
  <si>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</si>
  <si>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</si>
  <si>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</si>
  <si>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</si>
  <si>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</si>
  <si>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</si>
  <si>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</si>
  <si>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</si>
  <si>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</si>
  <si>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</si>
  <si>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</si>
  <si>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</si>
  <si>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</si>
  <si>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</si>
  <si>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</si>
  <si>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</si>
  <si>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</si>
  <si>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</si>
  <si>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</si>
  <si>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</si>
  <si>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</si>
  <si>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</si>
  <si>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</si>
  <si>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</si>
  <si>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</si>
  <si>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</si>
  <si>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</si>
  <si>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</si>
  <si>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</si>
  <si>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</si>
  <si>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</si>
  <si>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</si>
  <si>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</si>
  <si>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</si>
  <si>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</si>
  <si>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</si>
  <si>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</si>
  <si>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</si>
  <si>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</si>
  <si>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</si>
  <si>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</si>
  <si>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</si>
  <si>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</si>
  <si>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</si>
  <si>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</si>
  <si>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</si>
  <si>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</si>
  <si>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</si>
  <si>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</si>
  <si>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</si>
  <si>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</si>
  <si>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</si>
  <si>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</si>
  <si>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</si>
  <si>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</si>
  <si>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</si>
  <si>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</si>
  <si>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</si>
  <si>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</si>
  <si>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</si>
  <si>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</si>
  <si>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</si>
  <si>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</si>
  <si>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</si>
  <si>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</si>
  <si>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</si>
  <si>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</si>
  <si>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</si>
  <si>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</si>
  <si>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</si>
  <si>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</si>
  <si>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</si>
  <si>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</si>
  <si>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</si>
  <si>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</si>
  <si>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</si>
  <si>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</si>
  <si>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</si>
  <si>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</si>
  <si>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</si>
  <si>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</si>
  <si>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</si>
  <si>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</si>
  <si>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</si>
  <si>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</si>
  <si>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</si>
  <si>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</si>
  <si>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</si>
  <si>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</si>
  <si>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</si>
  <si>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</si>
  <si>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</si>
  <si>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</si>
  <si>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</si>
  <si>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</si>
  <si>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</si>
  <si>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</si>
  <si>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</si>
  <si>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</si>
  <si>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</si>
  <si>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</si>
  <si>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</si>
  <si>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</si>
  <si>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</si>
  <si>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</si>
  <si>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</si>
  <si>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</si>
  <si>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</si>
  <si>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</si>
  <si>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</si>
  <si>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</si>
  <si>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</si>
  <si>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</si>
  <si>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</si>
  <si>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</si>
  <si>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</si>
  <si>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</si>
  <si>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</si>
  <si>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</si>
  <si>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</si>
  <si>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</si>
  <si>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</si>
  <si>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</si>
  <si>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</si>
  <si>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</si>
  <si>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</si>
  <si>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</si>
  <si>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</si>
  <si>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</si>
  <si>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</si>
  <si>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</si>
  <si>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</si>
  <si>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</si>
  <si>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</si>
  <si>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</si>
  <si>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</si>
  <si>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</si>
  <si>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</si>
  <si>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</si>
  <si>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</si>
  <si>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</si>
  <si>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</si>
  <si>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</si>
  <si>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</si>
  <si>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</si>
  <si>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</si>
  <si>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</si>
  <si>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</si>
  <si>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</si>
  <si>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</si>
  <si>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</si>
  <si>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</si>
  <si>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</si>
  <si>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</si>
  <si>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</si>
  <si>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</si>
  <si>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</si>
  <si>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</si>
  <si>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</si>
  <si>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</si>
  <si>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</si>
  <si>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</si>
  <si>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</si>
  <si>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</si>
  <si>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</si>
  <si>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</si>
  <si>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</si>
  <si>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</si>
  <si>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</si>
  <si>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</si>
  <si>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</si>
  <si>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</si>
  <si>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</si>
  <si>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</si>
  <si>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</si>
  <si>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</si>
  <si>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</si>
  <si>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</si>
  <si>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</si>
  <si>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</si>
  <si>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</si>
  <si>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</si>
  <si>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</si>
  <si>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</si>
  <si>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</si>
  <si>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</si>
  <si>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</si>
  <si>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</si>
  <si>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</si>
  <si>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</si>
  <si>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</si>
  <si>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</si>
  <si>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</si>
  <si>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</si>
  <si>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</si>
  <si>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</si>
  <si>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</si>
  <si>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</si>
  <si>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</si>
  <si>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</si>
  <si>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</si>
  <si>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</si>
  <si>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</si>
  <si>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</si>
  <si>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</si>
  <si>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</si>
  <si>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</si>
  <si>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</si>
  <si>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</si>
  <si>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</si>
  <si>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</si>
  <si>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</si>
  <si>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</si>
  <si>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</si>
  <si>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</si>
  <si>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</si>
  <si>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</si>
  <si>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</si>
  <si>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</si>
  <si>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</si>
  <si>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</si>
  <si>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</si>
  <si>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</si>
  <si>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</si>
  <si>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</si>
  <si>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</si>
  <si>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</si>
  <si>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</si>
  <si>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</si>
  <si>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</si>
  <si>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</si>
  <si>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</si>
  <si>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</si>
  <si>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</si>
  <si>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</si>
  <si>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</si>
  <si>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</si>
  <si>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</si>
  <si>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</si>
  <si>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</si>
  <si>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</si>
  <si>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</si>
  <si>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</si>
  <si>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</si>
  <si>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</si>
  <si>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</si>
  <si>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</si>
  <si>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</si>
  <si>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</si>
  <si>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</si>
  <si>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</si>
  <si>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</si>
  <si>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</si>
  <si>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</si>
  <si>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</si>
  <si>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</si>
  <si>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</si>
  <si>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</si>
  <si>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</si>
  <si>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</si>
  <si>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</si>
  <si>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</si>
  <si>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</si>
  <si>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</si>
  <si>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</si>
  <si>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</si>
  <si>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</si>
  <si>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</si>
  <si>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</si>
  <si>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</si>
  <si>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</si>
  <si>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</si>
  <si>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</si>
  <si>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</si>
  <si>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</si>
  <si>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</si>
  <si>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</si>
  <si>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</si>
  <si>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</si>
  <si>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</si>
  <si>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</si>
  <si>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</si>
  <si>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</si>
  <si>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</si>
  <si>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</si>
  <si>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</si>
  <si>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</si>
  <si>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</si>
  <si>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</si>
  <si>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</si>
  <si>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</si>
  <si>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</si>
  <si>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</si>
  <si>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</si>
  <si>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</si>
  <si>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</si>
  <si>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</si>
  <si>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</si>
  <si>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</si>
  <si>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</si>
  <si>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</si>
  <si>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</si>
  <si>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</si>
  <si>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</si>
  <si>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</si>
  <si>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</si>
  <si>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</si>
  <si>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</si>
  <si>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</si>
  <si>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</si>
  <si>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</si>
  <si>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</si>
  <si>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</si>
  <si>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</si>
  <si>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</si>
  <si>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</si>
  <si>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</si>
  <si>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</si>
  <si>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</si>
  <si>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</si>
  <si>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</si>
  <si>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</si>
  <si>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</si>
  <si>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</si>
  <si>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</si>
  <si>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</si>
  <si>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</si>
  <si>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</si>
  <si>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</si>
  <si>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</si>
  <si>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</si>
  <si>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</si>
  <si>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</si>
  <si>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</si>
  <si>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</si>
  <si>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</si>
  <si>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</si>
  <si>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</si>
  <si>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</si>
  <si>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</si>
  <si>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</si>
  <si>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</si>
  <si>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</si>
  <si>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</si>
  <si>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</si>
  <si>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</si>
  <si>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</si>
  <si>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</si>
  <si>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</si>
  <si>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</si>
  <si>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</si>
  <si>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</si>
  <si>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</si>
  <si>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</si>
  <si>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</si>
  <si>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</si>
  <si>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</si>
  <si>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</si>
  <si>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</si>
  <si>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</si>
  <si>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</si>
  <si>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</si>
  <si>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</si>
  <si>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</si>
  <si>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</si>
  <si>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</si>
  <si>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</si>
  <si>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</si>
  <si>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</si>
  <si>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</si>
  <si>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</si>
  <si>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</si>
  <si>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</si>
  <si>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</si>
  <si>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</si>
  <si>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</si>
  <si>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</si>
  <si>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</si>
  <si>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</si>
  <si>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</si>
  <si>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</si>
  <si>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</si>
  <si>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</si>
  <si>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</si>
  <si>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</si>
  <si>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</si>
  <si>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</si>
  <si>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</si>
  <si>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</si>
  <si>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</si>
  <si>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</si>
  <si>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</si>
  <si>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</si>
  <si>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</si>
  <si>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</si>
  <si>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</si>
  <si>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</si>
  <si>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</si>
  <si>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</si>
  <si>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</si>
  <si>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</si>
  <si>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</si>
  <si>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</si>
  <si>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</si>
  <si>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</si>
  <si>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</si>
  <si>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</si>
  <si>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</si>
  <si>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</si>
  <si>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</si>
  <si>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</si>
  <si>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</si>
  <si>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</si>
  <si>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</si>
  <si>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</si>
  <si>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</si>
  <si>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</si>
  <si>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</si>
  <si>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</si>
  <si>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</si>
  <si>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</si>
  <si>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</si>
  <si>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</si>
  <si>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</si>
  <si>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</si>
  <si>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</si>
  <si>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</si>
  <si>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</si>
  <si>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</si>
  <si>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</si>
  <si>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</si>
  <si>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</si>
  <si>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</si>
  <si>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</si>
  <si>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</si>
  <si>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</si>
  <si>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</si>
  <si>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</si>
  <si>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</si>
  <si>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</si>
  <si>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</si>
  <si>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</si>
  <si>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</si>
  <si>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</si>
  <si>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</si>
  <si>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</si>
  <si>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</si>
  <si>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</si>
  <si>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</si>
  <si>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</si>
  <si>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</si>
  <si>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</si>
  <si>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</si>
  <si>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</si>
  <si>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</si>
  <si>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</si>
  <si>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</si>
  <si>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</si>
  <si>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</si>
  <si>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</si>
  <si>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</si>
  <si>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</si>
  <si>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</si>
  <si>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</si>
  <si>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</si>
  <si>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</si>
  <si>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</si>
  <si>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</si>
  <si>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</si>
  <si>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</si>
  <si>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</si>
  <si>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</si>
  <si>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</si>
  <si>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</si>
  <si>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</si>
  <si>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</si>
  <si>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</si>
  <si>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</si>
  <si>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</si>
  <si>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</si>
  <si>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</si>
  <si>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</si>
  <si>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</si>
  <si>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</si>
  <si>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</si>
  <si>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</si>
  <si>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</si>
  <si>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</si>
  <si>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</si>
  <si>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</si>
  <si>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</si>
  <si>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</si>
  <si>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</si>
  <si>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</si>
  <si>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</si>
  <si>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</si>
  <si>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</si>
  <si>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</si>
  <si>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</si>
  <si>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</si>
  <si>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</si>
  <si>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</si>
  <si>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</si>
  <si>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</si>
  <si>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</si>
  <si>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</si>
  <si>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</si>
  <si>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</si>
  <si>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</si>
  <si>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</si>
  <si>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</si>
  <si>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</si>
  <si>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</si>
  <si>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</si>
  <si>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</si>
  <si>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</si>
  <si>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</si>
  <si>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</si>
  <si>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</si>
  <si>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</si>
  <si>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</si>
  <si>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</si>
  <si>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</si>
  <si>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</si>
  <si>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</si>
  <si>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</si>
  <si>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</si>
  <si>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</si>
  <si>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</si>
  <si>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</si>
  <si>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</si>
  <si>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</si>
  <si>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</si>
  <si>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</si>
  <si>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</si>
  <si>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</si>
  <si>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</si>
  <si>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</si>
  <si>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</si>
  <si>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</si>
  <si>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</si>
  <si>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</si>
  <si>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</si>
  <si>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</si>
  <si>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</si>
  <si>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</si>
  <si>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</si>
  <si>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</si>
  <si>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</si>
  <si>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</si>
  <si>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</si>
  <si>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</si>
  <si>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</si>
  <si>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</si>
  <si>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</si>
  <si>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</si>
  <si>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</si>
  <si>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</si>
  <si>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</si>
  <si>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</si>
  <si>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</si>
  <si>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</si>
  <si>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</si>
  <si>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</si>
  <si>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</si>
  <si>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</si>
  <si>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</si>
  <si>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</si>
  <si>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</si>
  <si>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</si>
  <si>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</si>
  <si>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</si>
  <si>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</si>
  <si>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</si>
  <si>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</si>
  <si>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</si>
  <si>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</si>
  <si>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</si>
  <si>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</si>
  <si>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</si>
  <si>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</si>
  <si>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</si>
  <si>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</si>
  <si>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</si>
  <si>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</si>
  <si>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</si>
  <si>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</si>
  <si>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</si>
  <si>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</si>
  <si>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</si>
  <si>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</si>
  <si>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</si>
  <si>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</si>
  <si>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</si>
  <si>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</si>
  <si>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</si>
  <si>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</si>
  <si>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</si>
  <si>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</si>
  <si>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</si>
  <si>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</si>
  <si>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</si>
  <si>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</si>
  <si>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</si>
  <si>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</si>
  <si>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</si>
  <si>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</si>
  <si>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</si>
  <si>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</si>
  <si>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</si>
  <si>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</si>
  <si>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</si>
  <si>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</si>
  <si>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</si>
  <si>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</si>
  <si>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</si>
  <si>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</si>
  <si>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</si>
  <si>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</si>
  <si>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</si>
  <si>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</si>
  <si>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</si>
  <si>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</si>
  <si>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</si>
  <si>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</si>
  <si>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</si>
  <si>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</si>
  <si>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</si>
  <si>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</si>
  <si>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</si>
  <si>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</si>
  <si>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</si>
  <si>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</si>
  <si>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</si>
  <si>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</si>
  <si>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</si>
  <si>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</si>
  <si>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</si>
  <si>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</si>
  <si>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</si>
  <si>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</si>
  <si>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</si>
  <si>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</si>
  <si>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</si>
  <si>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</si>
  <si>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</si>
  <si>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</si>
  <si>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</si>
  <si>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</si>
  <si>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</si>
  <si>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</si>
  <si>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</si>
  <si>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</si>
  <si>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</si>
  <si>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</si>
  <si>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</si>
  <si>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</si>
  <si>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</si>
  <si>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</si>
  <si>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</si>
  <si>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</si>
  <si>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</si>
  <si>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</si>
  <si>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</si>
  <si>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</si>
  <si>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</si>
  <si>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</si>
  <si>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</si>
  <si>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</si>
  <si>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</si>
  <si>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</si>
  <si>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</si>
  <si>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</si>
  <si>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</si>
  <si>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</si>
  <si>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</si>
  <si>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</si>
  <si>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</si>
  <si>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</si>
  <si>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</si>
  <si>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</si>
  <si>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</si>
  <si>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</si>
  <si>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</si>
  <si>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</si>
  <si>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</si>
  <si>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</si>
  <si>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</si>
  <si>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</si>
  <si>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</si>
  <si>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</si>
  <si>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</si>
  <si>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</si>
  <si>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</si>
  <si>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</si>
  <si>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</si>
  <si>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</si>
  <si>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</si>
  <si>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</si>
  <si>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</si>
  <si>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</si>
  <si>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</si>
  <si>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</si>
  <si>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</si>
  <si>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</si>
  <si>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</si>
  <si>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</si>
  <si>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</si>
  <si>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</si>
  <si>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</si>
  <si>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</si>
  <si>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</si>
  <si>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</si>
  <si>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</si>
  <si>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</si>
  <si>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</si>
  <si>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</si>
  <si>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</si>
  <si>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</si>
  <si>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</si>
  <si>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</si>
  <si>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</si>
  <si>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</si>
  <si>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</si>
  <si>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</si>
  <si>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</si>
  <si>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</si>
  <si>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</si>
  <si>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</si>
  <si>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</si>
  <si>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</si>
  <si>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</si>
  <si>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</si>
  <si>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</si>
  <si>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</si>
  <si>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</si>
  <si>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</si>
  <si>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</si>
  <si>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</si>
  <si>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</si>
  <si>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</si>
  <si>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</si>
  <si>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</si>
  <si>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</si>
  <si>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</si>
  <si>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</si>
  <si>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</si>
  <si>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</si>
  <si>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</si>
  <si>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</si>
  <si>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</si>
  <si>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</si>
  <si>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</si>
  <si>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</si>
  <si>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</si>
  <si>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</si>
  <si>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</si>
  <si>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</si>
  <si>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</si>
  <si>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</si>
  <si>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</si>
  <si>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</si>
  <si>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</si>
  <si>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</si>
  <si>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</si>
  <si>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</si>
  <si>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</si>
  <si>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</si>
  <si>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</si>
  <si>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</si>
  <si>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</si>
  <si>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</si>
  <si>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</si>
  <si>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</si>
  <si>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</si>
  <si>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</si>
  <si>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</si>
  <si>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</si>
  <si>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</si>
  <si>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</si>
  <si>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</si>
  <si>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</si>
  <si>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</si>
  <si>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</si>
  <si>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</si>
  <si>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</si>
  <si>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</si>
  <si>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</si>
  <si>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</si>
  <si>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</si>
  <si>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</si>
  <si>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</si>
  <si>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</si>
  <si>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</si>
  <si>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</si>
  <si>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</si>
  <si>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</si>
  <si>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</si>
  <si>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</si>
  <si>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</si>
  <si>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</si>
  <si>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</si>
  <si>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</si>
  <si>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</si>
  <si>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</si>
  <si>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</si>
  <si>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</si>
  <si>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</si>
  <si>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</si>
  <si>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</si>
  <si>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</si>
  <si>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</si>
  <si>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</si>
  <si>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</si>
  <si>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</si>
  <si>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</si>
  <si>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</si>
  <si>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</si>
  <si>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</si>
  <si>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</si>
  <si>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</si>
  <si>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</si>
  <si>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</si>
  <si>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</si>
  <si>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</si>
  <si>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</si>
  <si>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</si>
  <si>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</si>
  <si>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</si>
  <si>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</si>
  <si>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</si>
  <si>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</si>
  <si>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</si>
  <si>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</si>
  <si>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</si>
  <si>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</si>
  <si>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</si>
  <si>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</si>
  <si>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</si>
  <si>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</si>
  <si>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</si>
  <si>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</si>
  <si>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</si>
  <si>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</si>
  <si>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</si>
  <si>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</si>
  <si>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</si>
  <si>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</si>
  <si>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</si>
  <si>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</si>
  <si>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</si>
  <si>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</si>
  <si>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</si>
  <si>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</si>
  <si>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</si>
  <si>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</si>
  <si>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</si>
  <si>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</si>
  <si>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</si>
  <si>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</si>
  <si>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</si>
  <si>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</si>
  <si>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</si>
  <si>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</si>
  <si>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</si>
  <si>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</si>
  <si>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</si>
  <si>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</si>
  <si>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</si>
  <si>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</si>
  <si>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</si>
  <si>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</si>
  <si>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</si>
  <si>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</si>
  <si>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</si>
  <si>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</si>
  <si>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</si>
  <si>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</si>
  <si>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</si>
  <si>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</si>
  <si>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</si>
  <si>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</si>
  <si>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</si>
  <si>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</si>
  <si>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</si>
  <si>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</si>
  <si>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</si>
  <si>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</si>
  <si>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</si>
  <si>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</si>
  <si>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</si>
  <si>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</si>
  <si>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</si>
  <si>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</si>
  <si>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</si>
  <si>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</si>
  <si>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</si>
  <si>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</si>
  <si>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</si>
  <si>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</si>
  <si>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</si>
  <si>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</si>
  <si>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</si>
  <si>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</si>
  <si>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</si>
  <si>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</si>
  <si>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</si>
  <si>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</si>
  <si>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</si>
  <si>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</si>
  <si>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</si>
  <si>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</si>
  <si>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</si>
  <si>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</si>
  <si>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</si>
  <si>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</si>
  <si>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</si>
  <si>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</si>
  <si>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</si>
  <si>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</si>
  <si>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</si>
  <si>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</si>
  <si>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</si>
  <si>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</si>
  <si>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</si>
  <si>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</si>
  <si>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</si>
  <si>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</si>
  <si>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</si>
  <si>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</si>
  <si>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</si>
  <si>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</si>
  <si>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</si>
  <si>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</si>
  <si>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</si>
  <si>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</si>
  <si>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</si>
  <si>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</si>
  <si>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</si>
  <si>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</si>
  <si>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</si>
  <si>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</si>
  <si>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</si>
  <si>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</si>
  <si>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</si>
  <si>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</si>
  <si>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</si>
  <si>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</si>
  <si>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</si>
  <si>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</si>
  <si>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</si>
  <si>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</si>
  <si>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</si>
  <si>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</si>
  <si>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</si>
  <si>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</si>
  <si>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</si>
  <si>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</si>
  <si>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</si>
  <si>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</si>
  <si>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</si>
  <si>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</si>
  <si>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</si>
  <si>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</si>
  <si>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</si>
  <si>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</si>
  <si>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</si>
  <si>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</si>
  <si>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</si>
  <si>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</si>
  <si>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</si>
  <si>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</si>
  <si>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</si>
  <si>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</si>
  <si>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</si>
  <si>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</si>
  <si>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</si>
  <si>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</si>
  <si>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</si>
  <si>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</si>
  <si>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</si>
  <si>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</si>
  <si>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</si>
  <si>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</si>
  <si>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</si>
  <si>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</si>
  <si>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</si>
  <si>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</si>
  <si>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</si>
  <si>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</si>
  <si>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</si>
  <si>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</si>
  <si>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</si>
  <si>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</si>
  <si>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</si>
  <si>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</si>
  <si>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</si>
  <si>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</si>
  <si>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</si>
  <si>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</si>
  <si>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</si>
  <si>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</si>
  <si>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</si>
  <si>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</si>
  <si>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</si>
  <si>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</si>
  <si>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</si>
  <si>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</si>
  <si>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</si>
  <si>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</si>
  <si>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</si>
  <si>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</si>
  <si>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</si>
  <si>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</si>
  <si>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</si>
  <si>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</si>
  <si>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</si>
  <si>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</si>
  <si>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</si>
  <si>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</si>
  <si>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</si>
  <si>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</si>
  <si>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</si>
  <si>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</si>
  <si>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</si>
  <si>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</si>
  <si>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</si>
  <si>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</si>
  <si>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</si>
  <si>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</si>
  <si>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</si>
  <si>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</si>
  <si>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</si>
  <si>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</si>
  <si>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</si>
  <si>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</si>
  <si>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</si>
  <si>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</si>
  <si>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</si>
  <si>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</si>
  <si>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</si>
  <si>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</si>
  <si>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</si>
  <si>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</si>
  <si>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</si>
  <si>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</si>
  <si>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</si>
  <si>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</si>
  <si>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</si>
  <si>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</si>
  <si>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</si>
  <si>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</si>
  <si>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</si>
  <si>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</si>
  <si>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</si>
  <si>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</si>
  <si>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</si>
  <si>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</si>
  <si>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</si>
  <si>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</si>
  <si>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</si>
  <si>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</si>
  <si>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</si>
  <si>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</si>
  <si>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</si>
  <si>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</si>
  <si>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</si>
  <si>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</si>
  <si>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</si>
  <si>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</si>
  <si>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</si>
  <si>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</si>
  <si>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</si>
  <si>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</si>
  <si>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</si>
  <si>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</si>
  <si>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</si>
  <si>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</si>
  <si>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</si>
  <si>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</si>
  <si>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</si>
  <si>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</si>
  <si>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</si>
  <si>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</si>
  <si>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</si>
  <si>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</si>
  <si>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</si>
  <si>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</si>
  <si>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</si>
  <si>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</si>
  <si>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</si>
  <si>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</si>
  <si>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</si>
  <si>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</si>
  <si>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</si>
  <si>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</si>
  <si>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</si>
  <si>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</si>
  <si>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</si>
  <si>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</si>
  <si>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</si>
  <si>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</si>
  <si>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</si>
  <si>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</si>
  <si>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</si>
  <si>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</si>
  <si>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</si>
  <si>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</si>
  <si>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</si>
  <si>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</si>
  <si>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</si>
  <si>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</si>
  <si>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</si>
  <si>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</si>
  <si>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</si>
  <si>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</si>
  <si>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</si>
  <si>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</si>
  <si>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</si>
  <si>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</si>
  <si>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</si>
  <si>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</si>
  <si>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</si>
  <si>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</si>
  <si>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</si>
  <si>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</si>
  <si>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</si>
  <si>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</si>
  <si>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</si>
  <si>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</si>
  <si>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</si>
  <si>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</si>
  <si>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</si>
  <si>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</si>
  <si>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</si>
  <si>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</si>
  <si>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</si>
  <si>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</si>
  <si>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</si>
  <si>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</si>
  <si>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</si>
  <si>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</si>
  <si>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</si>
  <si>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</si>
  <si>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</si>
  <si>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</si>
  <si>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</si>
  <si>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</si>
  <si>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</si>
  <si>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</si>
  <si>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</si>
  <si>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</si>
  <si>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</si>
  <si>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</si>
  <si>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</si>
  <si>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</si>
  <si>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</si>
  <si>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</si>
  <si>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</si>
  <si>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</si>
  <si>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</si>
  <si>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</si>
  <si>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</si>
  <si>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</si>
  <si>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</si>
  <si>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</si>
  <si>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</si>
  <si>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</si>
  <si>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</si>
  <si>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</si>
  <si>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</si>
  <si>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</si>
  <si>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</si>
  <si>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</si>
  <si>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</si>
  <si>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</si>
  <si>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</si>
  <si>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</si>
  <si>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</si>
  <si>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</si>
  <si>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</si>
  <si>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</si>
  <si>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</si>
  <si>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</si>
  <si>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</si>
  <si>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</si>
  <si>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</si>
  <si>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</si>
  <si>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</si>
  <si>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</si>
  <si>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</si>
  <si>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</si>
  <si>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</si>
  <si>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</si>
  <si>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</si>
  <si>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</si>
  <si>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</si>
  <si>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</si>
  <si>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</si>
  <si>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</si>
  <si>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</si>
  <si>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</si>
  <si>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</si>
  <si>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</si>
  <si>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</si>
  <si>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</si>
  <si>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</si>
  <si>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</si>
  <si>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</si>
  <si>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</si>
  <si>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</si>
  <si>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</si>
  <si>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</si>
  <si>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</si>
  <si>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</si>
  <si>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</si>
  <si>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</si>
  <si>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</si>
  <si>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</si>
  <si>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</si>
  <si>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</si>
  <si>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</si>
  <si>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</si>
  <si>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</si>
  <si>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</si>
  <si>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</si>
  <si>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</si>
  <si>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</si>
  <si>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</si>
  <si>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</si>
  <si>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</si>
  <si>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</si>
  <si>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</si>
  <si>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</si>
  <si>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</si>
  <si>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</si>
  <si>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</si>
  <si>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</si>
  <si>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</si>
  <si>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</si>
  <si>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</si>
  <si>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</si>
  <si>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</si>
  <si>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</si>
  <si>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</si>
  <si>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</si>
  <si>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</si>
  <si>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</si>
  <si>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</si>
  <si>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</si>
  <si>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</si>
  <si>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</si>
  <si>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</si>
  <si>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</si>
  <si>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</si>
  <si>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</si>
  <si>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</si>
  <si>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</si>
  <si>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</si>
  <si>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</si>
  <si>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</si>
  <si>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</si>
  <si>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</si>
  <si>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</si>
  <si>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</si>
  <si>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</si>
  <si>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</si>
  <si>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</si>
  <si>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</si>
  <si>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</si>
  <si>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</si>
  <si>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</si>
  <si>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</si>
  <si>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</si>
  <si>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</si>
  <si>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</si>
  <si>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</si>
  <si>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</si>
  <si>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</si>
  <si>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</si>
  <si>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</si>
  <si>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</si>
  <si>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</si>
  <si>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</si>
  <si>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</si>
  <si>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</si>
  <si>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</si>
  <si>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</si>
  <si>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</si>
  <si>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</si>
  <si>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</si>
  <si>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</si>
  <si>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</si>
  <si>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</si>
  <si>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</si>
  <si>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</si>
  <si>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</si>
  <si>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</si>
  <si>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</si>
  <si>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</si>
  <si>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</si>
  <si>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</si>
  <si>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</si>
  <si>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</si>
  <si>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</si>
  <si>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</si>
  <si>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</si>
  <si>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</si>
  <si>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</si>
  <si>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</si>
  <si>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</si>
  <si>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</si>
  <si>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</si>
  <si>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</si>
  <si>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</si>
  <si>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</si>
  <si>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</si>
  <si>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</si>
  <si>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</si>
  <si>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</si>
  <si>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</si>
  <si>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</si>
  <si>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</si>
  <si>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</si>
  <si>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</si>
  <si>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</si>
  <si>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</si>
  <si>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</si>
  <si>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</si>
  <si>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</si>
  <si>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</si>
  <si>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</si>
  <si>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</si>
  <si>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</si>
  <si>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</si>
  <si>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</si>
  <si>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</si>
  <si>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</si>
  <si>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</si>
  <si>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</si>
  <si>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</si>
  <si>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</si>
  <si>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</si>
  <si>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</si>
  <si>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</si>
  <si>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</si>
  <si>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</si>
  <si>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</si>
  <si>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</si>
  <si>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</si>
  <si>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</si>
  <si>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</si>
  <si>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</si>
  <si>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</si>
  <si>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</si>
  <si>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</si>
  <si>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</si>
  <si>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</si>
  <si>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</si>
  <si>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</si>
  <si>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</si>
  <si>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</si>
  <si>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</si>
  <si>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</si>
  <si>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</si>
  <si>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</si>
  <si>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</si>
  <si>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</si>
  <si>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</si>
  <si>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</si>
  <si>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</si>
  <si>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</si>
  <si>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</si>
  <si>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</si>
  <si>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</si>
  <si>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</si>
  <si>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</si>
  <si>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</si>
  <si>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</si>
  <si>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</si>
  <si>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</si>
  <si>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</si>
  <si>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</si>
  <si>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</si>
  <si>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</si>
  <si>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</si>
  <si>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</si>
  <si>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</si>
  <si>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</si>
  <si>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</si>
  <si>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</si>
  <si>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</si>
  <si>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</si>
  <si>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</si>
  <si>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</si>
  <si>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</si>
  <si>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</si>
  <si>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</si>
  <si>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</si>
  <si>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</si>
  <si>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</si>
  <si>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</si>
  <si>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</si>
  <si>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</si>
  <si>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</si>
  <si>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</si>
  <si>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</si>
  <si>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</si>
  <si>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</si>
  <si>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</si>
  <si>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</si>
  <si>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</si>
  <si>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</si>
  <si>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</si>
  <si>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</si>
  <si>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</si>
  <si>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</si>
  <si>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</si>
  <si>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</si>
  <si>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</si>
  <si>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</si>
  <si>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</si>
  <si>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</si>
  <si>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</si>
  <si>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</si>
  <si>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</si>
  <si>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</si>
  <si>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</si>
  <si>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</si>
  <si>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</si>
  <si>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</si>
  <si>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</si>
  <si>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</si>
  <si>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</si>
  <si>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</si>
  <si>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</si>
  <si>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</si>
  <si>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</si>
  <si>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</si>
  <si>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</si>
  <si>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</si>
  <si>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</si>
  <si>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</si>
  <si>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</si>
  <si>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</si>
  <si>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</si>
  <si>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</si>
  <si>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</si>
  <si>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</si>
  <si>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</si>
  <si>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</si>
  <si>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</si>
  <si>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</si>
  <si>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</si>
  <si>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</si>
  <si>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</si>
  <si>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</si>
  <si>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</si>
  <si>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</si>
  <si>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</si>
  <si>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</si>
  <si>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</si>
  <si>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</si>
  <si>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</si>
  <si>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</si>
  <si>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</si>
  <si>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</si>
  <si>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</si>
  <si>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</si>
  <si>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</si>
  <si>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</si>
  <si>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</si>
  <si>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</si>
  <si>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</si>
  <si>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</si>
  <si>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</si>
  <si>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</si>
  <si>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</si>
  <si>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</si>
  <si>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</si>
  <si>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</si>
  <si>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</si>
  <si>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</si>
  <si>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</si>
  <si>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</si>
  <si>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</si>
  <si>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</si>
  <si>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</si>
  <si>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</si>
  <si>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</si>
  <si>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</si>
  <si>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</si>
  <si>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</si>
  <si>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</si>
  <si>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</si>
  <si>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</si>
  <si>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</si>
  <si>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</si>
  <si>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</si>
  <si>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</si>
  <si>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</si>
  <si>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</si>
  <si>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</si>
  <si>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</si>
  <si>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</si>
  <si>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</si>
  <si>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</si>
  <si>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</si>
  <si>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</si>
  <si>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</si>
  <si>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</si>
  <si>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</si>
  <si>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</si>
  <si>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</si>
  <si>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</si>
  <si>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</si>
  <si>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</si>
  <si>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</si>
  <si>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</si>
  <si>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</si>
  <si>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</si>
  <si>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</si>
  <si>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</si>
  <si>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</si>
  <si>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</si>
  <si>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</si>
  <si>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</si>
  <si>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</si>
  <si>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</si>
  <si>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</si>
  <si>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</si>
  <si>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</si>
  <si>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</si>
  <si>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</si>
  <si>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</si>
  <si>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</si>
  <si>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</si>
  <si>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</si>
  <si>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</si>
  <si>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</si>
  <si>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</si>
  <si>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</si>
  <si>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</si>
  <si>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</si>
  <si>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</si>
  <si>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</si>
  <si>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</si>
  <si>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</si>
  <si>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</si>
  <si>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</si>
  <si>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</si>
  <si>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</si>
  <si>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</si>
  <si>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</si>
  <si>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</si>
  <si>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</si>
  <si>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</si>
  <si>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</si>
  <si>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</si>
  <si>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</si>
  <si>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</si>
  <si>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</si>
  <si>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</si>
  <si>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</si>
  <si>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</si>
  <si>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</si>
  <si>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</si>
  <si>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</si>
  <si>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</si>
  <si>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</si>
  <si>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</si>
  <si>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</si>
  <si>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</si>
  <si>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</si>
  <si>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</si>
  <si>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</si>
  <si>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</si>
  <si>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</si>
  <si>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</si>
  <si>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</si>
  <si>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</si>
  <si>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</si>
  <si>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</si>
  <si>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</si>
  <si>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</si>
  <si>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</si>
  <si>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</si>
  <si>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</si>
  <si>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</si>
  <si>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</si>
  <si>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</si>
  <si>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</si>
  <si>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</si>
  <si>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</si>
  <si>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</si>
  <si>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</si>
  <si>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</si>
  <si>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</si>
  <si>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</si>
  <si>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</si>
  <si>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</si>
  <si>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</si>
  <si>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</si>
  <si>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</si>
  <si>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</si>
  <si>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</si>
  <si>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</si>
  <si>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</si>
  <si>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</si>
  <si>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</si>
  <si>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</si>
  <si>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</si>
  <si>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</si>
  <si>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</si>
  <si>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</si>
  <si>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</si>
  <si>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</si>
  <si>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</si>
  <si>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</si>
  <si>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</si>
  <si>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</si>
  <si>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</si>
  <si>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</si>
  <si>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</si>
  <si>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</si>
  <si>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</si>
  <si>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</si>
  <si>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</si>
  <si>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</si>
  <si>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</si>
  <si>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</si>
  <si>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</si>
  <si>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</si>
  <si>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</si>
  <si>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</si>
  <si>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</si>
  <si>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</si>
  <si>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</si>
  <si>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</si>
  <si>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</si>
  <si>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</si>
  <si>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</si>
  <si>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</si>
  <si>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</si>
  <si>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</si>
  <si>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</si>
  <si>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</si>
  <si>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</si>
  <si>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</si>
  <si>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</si>
  <si>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</si>
  <si>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</si>
  <si>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</si>
  <si>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</si>
  <si>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</si>
  <si>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</si>
  <si>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</si>
  <si>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</si>
  <si>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</si>
  <si>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</si>
  <si>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</si>
  <si>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</si>
  <si>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</si>
  <si>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</si>
  <si>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</si>
  <si>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</si>
  <si>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</si>
  <si>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</si>
  <si>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</si>
  <si>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</si>
  <si>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</si>
  <si>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</si>
  <si>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</si>
  <si>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</si>
  <si>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</si>
  <si>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</si>
  <si>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</si>
  <si>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</si>
  <si>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</si>
  <si>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</si>
  <si>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</si>
  <si>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</si>
  <si>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</si>
  <si>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</si>
  <si>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</si>
  <si>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</si>
  <si>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</si>
  <si>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</si>
  <si>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</si>
  <si>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</si>
  <si>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</si>
  <si>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</si>
  <si>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</si>
  <si>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</si>
  <si>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</si>
  <si>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</si>
  <si>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</si>
  <si>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</si>
  <si>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</si>
  <si>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</si>
  <si>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</si>
  <si>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</si>
  <si>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</si>
  <si>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</si>
  <si>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</si>
  <si>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</si>
  <si>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</si>
  <si>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</si>
  <si>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</si>
  <si>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</si>
  <si>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</si>
  <si>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</si>
  <si>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</si>
  <si>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</si>
  <si>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</si>
  <si>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</si>
  <si>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</si>
  <si>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</si>
  <si>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</si>
  <si>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</si>
  <si>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</si>
  <si>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</si>
  <si>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</si>
  <si>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</si>
  <si>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</si>
  <si>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</si>
  <si>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</si>
  <si>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</si>
  <si>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</si>
  <si>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</si>
  <si>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</si>
  <si>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</si>
  <si>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</si>
  <si>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</si>
  <si>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</si>
  <si>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</si>
  <si>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</si>
  <si>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</si>
  <si>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</si>
  <si>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</si>
  <si>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</si>
  <si>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</si>
  <si>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</si>
  <si>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</si>
  <si>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</si>
  <si>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</si>
  <si>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</si>
  <si>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</si>
  <si>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</si>
  <si>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</si>
  <si>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</si>
  <si>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</si>
  <si>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</si>
  <si>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</si>
  <si>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</si>
  <si>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</si>
  <si>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</si>
  <si>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</si>
  <si>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</si>
  <si>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</si>
  <si>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</si>
  <si>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</si>
  <si>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</si>
  <si>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</si>
  <si>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</si>
  <si>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</si>
  <si>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</si>
  <si>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</si>
  <si>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</si>
  <si>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</si>
  <si>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</si>
  <si>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</si>
  <si>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</si>
  <si>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</si>
  <si>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</si>
  <si>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</si>
  <si>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</si>
  <si>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</si>
  <si>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</si>
  <si>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</si>
  <si>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</si>
  <si>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</si>
  <si>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</si>
  <si>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</si>
  <si>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</si>
  <si>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</si>
  <si>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</si>
  <si>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</si>
  <si>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</si>
  <si>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</si>
  <si>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</si>
  <si>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</si>
  <si>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</si>
  <si>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</si>
  <si>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</si>
  <si>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</si>
  <si>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</si>
  <si>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</si>
  <si>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</si>
  <si>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</si>
  <si>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</si>
  <si>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</si>
  <si>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</si>
  <si>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</si>
  <si>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</si>
  <si>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</si>
  <si>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</si>
  <si>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</si>
  <si>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</si>
  <si>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</si>
  <si>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</si>
  <si>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</si>
  <si>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</si>
  <si>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</si>
  <si>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</si>
  <si>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</si>
  <si>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</si>
  <si>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</si>
  <si>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</si>
  <si>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</si>
  <si>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</si>
  <si>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</si>
  <si>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</si>
  <si>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</si>
  <si>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</si>
  <si>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</si>
  <si>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</si>
  <si>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</si>
  <si>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</si>
  <si>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</si>
  <si>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</si>
  <si>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</si>
  <si>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</si>
  <si>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</si>
  <si>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</si>
  <si>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</si>
  <si>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</si>
  <si>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</si>
  <si>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</si>
  <si>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</si>
  <si>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</si>
  <si>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</si>
  <si>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</si>
  <si>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</si>
  <si>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</si>
  <si>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</si>
  <si>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</si>
  <si>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</si>
  <si>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</si>
  <si>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</si>
  <si>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</si>
  <si>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</si>
  <si>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</si>
  <si>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</si>
  <si>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</si>
  <si>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</si>
  <si>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</si>
  <si>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</si>
  <si>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</si>
  <si>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</si>
  <si>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</si>
  <si>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</si>
  <si>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</si>
  <si>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</si>
  <si>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</si>
  <si>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</si>
  <si>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</si>
  <si>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</si>
  <si>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</si>
  <si>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</si>
  <si>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</si>
  <si>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</si>
  <si>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</si>
  <si>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</si>
  <si>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</si>
  <si>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</si>
  <si>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</si>
  <si>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</si>
  <si>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</si>
  <si>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</si>
  <si>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</si>
  <si>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</si>
  <si>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</si>
  <si>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</si>
  <si>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</si>
  <si>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</si>
  <si>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</si>
  <si>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</si>
  <si>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</si>
  <si>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</si>
  <si>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</si>
  <si>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</si>
  <si>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</si>
  <si>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</si>
  <si>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</si>
  <si>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</si>
  <si>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</si>
  <si>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</si>
  <si>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</si>
  <si>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</si>
  <si>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</si>
  <si>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</si>
  <si>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</si>
  <si>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</si>
  <si>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</si>
  <si>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</si>
  <si>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</si>
  <si>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</si>
  <si>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</si>
  <si>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</si>
  <si>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</si>
  <si>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</si>
  <si>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</si>
  <si>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</si>
  <si>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</si>
  <si>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</si>
  <si>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</si>
  <si>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</si>
  <si>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</si>
  <si>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</si>
  <si>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</si>
  <si>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</si>
  <si>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</si>
  <si>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</si>
  <si>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</si>
  <si>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</si>
  <si>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</si>
  <si>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</si>
  <si>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</si>
  <si>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</si>
  <si>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</si>
  <si>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</si>
  <si>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</si>
  <si>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</si>
  <si>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</si>
  <si>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</si>
  <si>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</si>
  <si>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</si>
  <si>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</si>
  <si>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</si>
  <si>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</si>
  <si>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</si>
  <si>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</si>
  <si>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</si>
  <si>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</si>
  <si>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</si>
  <si>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</si>
  <si>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</si>
  <si>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</si>
  <si>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</si>
  <si>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</si>
  <si>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</si>
  <si>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</si>
  <si>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</si>
  <si>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</si>
  <si>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</si>
  <si>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</si>
  <si>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</si>
  <si>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</si>
  <si>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</si>
  <si>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</si>
  <si>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</si>
  <si>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</si>
  <si>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</si>
  <si>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</si>
  <si>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</si>
  <si>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</si>
  <si>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</si>
  <si>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</si>
  <si>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</si>
  <si>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</si>
  <si>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</si>
  <si>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</si>
  <si>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</si>
  <si>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</si>
  <si>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</si>
  <si>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</si>
  <si>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</si>
  <si>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</si>
  <si>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</si>
  <si>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</si>
  <si>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</si>
  <si>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</si>
  <si>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</si>
  <si>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</si>
  <si>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</si>
  <si>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</si>
  <si>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</si>
  <si>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</si>
  <si>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</si>
  <si>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</si>
  <si>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</si>
  <si>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</si>
  <si>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</si>
  <si>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</si>
  <si>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</si>
  <si>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</si>
  <si>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</si>
  <si>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</si>
  <si>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</si>
  <si>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</si>
  <si>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</si>
  <si>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</si>
  <si>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</si>
  <si>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</si>
  <si>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</si>
  <si>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</si>
  <si>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</si>
  <si>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</si>
  <si>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</si>
  <si>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</si>
  <si>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</si>
  <si>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</si>
  <si>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</si>
  <si>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</si>
  <si>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</si>
  <si>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</si>
  <si>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</si>
  <si>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</si>
  <si>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</si>
  <si>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</si>
  <si>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</si>
  <si>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</si>
  <si>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</si>
  <si>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</si>
  <si>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</si>
  <si>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</si>
  <si>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</si>
  <si>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</si>
  <si>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</si>
  <si>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</si>
  <si>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</si>
  <si>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</si>
  <si>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</si>
  <si>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</si>
  <si>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</si>
  <si>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</si>
  <si>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</si>
  <si>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</si>
  <si>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</si>
  <si>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</si>
  <si>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</si>
  <si>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</si>
  <si>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</si>
  <si>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</si>
  <si>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</si>
  <si>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</si>
  <si>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</si>
  <si>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</si>
  <si>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</si>
  <si>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</si>
  <si>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</si>
  <si>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</si>
  <si>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</si>
  <si>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</si>
  <si>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</si>
  <si>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</si>
  <si>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</si>
  <si>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</si>
  <si>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</si>
  <si>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</si>
  <si>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</si>
  <si>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</si>
  <si>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</si>
  <si>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</si>
  <si>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</si>
  <si>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</si>
  <si>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</si>
  <si>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</si>
  <si>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</si>
  <si>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</si>
  <si>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</si>
  <si>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</si>
  <si>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</si>
  <si>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</si>
  <si>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</si>
  <si>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</si>
  <si>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</si>
  <si>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</si>
  <si>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</si>
  <si>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</si>
  <si>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</si>
  <si>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</si>
  <si>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</si>
  <si>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</si>
  <si>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</si>
  <si>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</si>
  <si>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</si>
  <si>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</si>
  <si>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</si>
  <si>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</si>
  <si>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</si>
  <si>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</si>
  <si>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</si>
  <si>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</si>
  <si>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</si>
  <si>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</si>
  <si>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</si>
  <si>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</si>
  <si>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</si>
  <si>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</si>
  <si>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</si>
  <si>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</si>
  <si>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</si>
  <si>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</si>
  <si>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</si>
  <si>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</si>
  <si>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</si>
  <si>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</si>
  <si>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</si>
  <si>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</si>
  <si>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</si>
  <si>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</si>
  <si>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</si>
  <si>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</si>
  <si>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</si>
  <si>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</si>
  <si>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</si>
  <si>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</si>
  <si>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</si>
  <si>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</si>
  <si>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</si>
  <si>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</si>
  <si>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</si>
  <si>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</si>
  <si>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</si>
  <si>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</si>
  <si>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</si>
  <si>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</si>
  <si>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</si>
  <si>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</si>
  <si>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</si>
  <si>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</si>
  <si>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</si>
  <si>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</si>
  <si>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</si>
  <si>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</si>
  <si>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</si>
  <si>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</si>
  <si>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</si>
  <si>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</si>
  <si>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</si>
  <si>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</si>
  <si>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</si>
  <si>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</si>
  <si>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</si>
  <si>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</si>
  <si>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</si>
  <si>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</si>
  <si>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</si>
  <si>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</si>
  <si>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</si>
  <si>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</si>
  <si>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</si>
  <si>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</si>
  <si>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</si>
  <si>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</si>
  <si>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</si>
  <si>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</si>
  <si>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</si>
  <si>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</si>
  <si>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</si>
  <si>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</si>
  <si>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</si>
  <si>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</si>
  <si>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</si>
  <si>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</si>
  <si>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</si>
  <si>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</si>
  <si>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</si>
  <si>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</si>
  <si>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</si>
  <si>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</si>
  <si>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</si>
  <si>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</si>
  <si>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</si>
  <si>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</si>
  <si>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</si>
  <si>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</si>
  <si>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</si>
  <si>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</si>
  <si>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</si>
  <si>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</si>
  <si>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</si>
  <si>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</si>
  <si>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</si>
  <si>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</si>
  <si>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</si>
  <si>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</si>
  <si>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</si>
  <si>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</si>
  <si>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</si>
  <si>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</si>
  <si>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</si>
  <si>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</si>
  <si>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</si>
  <si>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</si>
  <si>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</si>
  <si>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</si>
  <si>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</si>
  <si>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</si>
  <si>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</si>
  <si>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</si>
  <si>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</si>
  <si>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</si>
  <si>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</si>
  <si>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</si>
  <si>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</si>
  <si>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</si>
  <si>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</si>
  <si>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</si>
  <si>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</si>
  <si>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</si>
  <si>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</si>
  <si>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</si>
  <si>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</si>
  <si>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</si>
  <si>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</si>
  <si>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</si>
  <si>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</si>
  <si>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</si>
  <si>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</si>
  <si>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</si>
  <si>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</si>
  <si>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</si>
  <si>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</si>
  <si>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</si>
  <si>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</si>
  <si>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</si>
  <si>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</si>
  <si>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</si>
  <si>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</si>
  <si>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</si>
  <si>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</si>
  <si>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</si>
  <si>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</si>
  <si>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</si>
  <si>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</si>
  <si>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</si>
  <si>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</si>
  <si>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</si>
  <si>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</si>
  <si>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</si>
  <si>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</si>
  <si>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</si>
  <si>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</si>
  <si>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</si>
  <si>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</si>
  <si>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</si>
  <si>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</si>
  <si>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</si>
  <si>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</si>
  <si>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</si>
  <si>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</si>
  <si>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</si>
  <si>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</si>
  <si>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</si>
  <si>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</si>
  <si>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</si>
  <si>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</si>
  <si>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</si>
  <si>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</si>
  <si>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</si>
  <si>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</si>
  <si>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</si>
  <si>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</si>
  <si>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</si>
  <si>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</si>
  <si>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</si>
  <si>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</si>
  <si>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</si>
  <si>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</si>
  <si>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</si>
  <si>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</si>
  <si>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</si>
  <si>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</si>
  <si>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</si>
  <si>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</si>
  <si>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</si>
  <si>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</si>
  <si>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</si>
  <si>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</si>
  <si>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</si>
  <si>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</si>
  <si>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</si>
  <si>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</si>
  <si>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</si>
  <si>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</si>
  <si>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</si>
  <si>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</si>
  <si>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</si>
  <si>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</si>
  <si>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</si>
  <si>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</si>
  <si>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</si>
  <si>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</si>
  <si>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</si>
  <si>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</si>
  <si>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</si>
  <si>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</si>
  <si>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</si>
  <si>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</si>
  <si>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</si>
  <si>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</si>
  <si>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</si>
  <si>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</si>
  <si>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</si>
  <si>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</si>
  <si>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</si>
  <si>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</si>
  <si>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</si>
  <si>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</si>
  <si>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</si>
  <si>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</si>
  <si>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</si>
  <si>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</si>
  <si>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</si>
  <si>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</si>
  <si>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</si>
  <si>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</si>
  <si>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</si>
  <si>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</si>
  <si>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</si>
  <si>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</si>
  <si>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</si>
  <si>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</si>
  <si>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</si>
  <si>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</si>
  <si>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</si>
  <si>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</si>
  <si>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</si>
  <si>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</si>
  <si>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</si>
  <si>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</si>
  <si>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</si>
  <si>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</si>
  <si>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</si>
  <si>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</si>
  <si>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</si>
  <si>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</si>
  <si>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</si>
  <si>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</si>
  <si>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</si>
  <si>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</si>
  <si>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</si>
  <si>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</si>
  <si>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</si>
  <si>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</si>
  <si>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</si>
  <si>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</si>
  <si>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</si>
  <si>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</si>
  <si>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</si>
  <si>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</si>
  <si>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</si>
  <si>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</si>
  <si>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</si>
  <si>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</si>
  <si>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</si>
  <si>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</si>
  <si>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</si>
  <si>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</si>
  <si>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</si>
  <si>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</si>
  <si>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</si>
  <si>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</si>
  <si>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</si>
  <si>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</si>
  <si>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</si>
  <si>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</si>
  <si>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</si>
  <si>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</si>
  <si>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</si>
  <si>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</si>
  <si>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</si>
  <si>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</si>
  <si>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</si>
  <si>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</si>
  <si>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</si>
  <si>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</si>
  <si>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</si>
  <si>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</si>
  <si>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</si>
  <si>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</si>
  <si>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</si>
  <si>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</si>
  <si>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</si>
  <si>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</si>
  <si>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</si>
  <si>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</si>
  <si>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</si>
  <si>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</si>
  <si>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</si>
  <si>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</si>
  <si>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</si>
  <si>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</si>
  <si>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</si>
  <si>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</si>
  <si>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</si>
  <si>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</si>
  <si>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</si>
  <si>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</si>
  <si>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</si>
  <si>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</si>
  <si>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</si>
  <si>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</si>
  <si>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</si>
  <si>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</si>
  <si>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</si>
  <si>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</si>
  <si>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</si>
  <si>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</si>
  <si>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</si>
  <si>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</si>
  <si>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</si>
  <si>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</si>
  <si>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</si>
  <si>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</si>
  <si>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</si>
  <si>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</si>
  <si>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</si>
  <si>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</si>
  <si>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</si>
  <si>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</si>
  <si>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</si>
  <si>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</si>
  <si>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</si>
  <si>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</si>
  <si>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</si>
  <si>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</si>
  <si>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</si>
  <si>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</si>
  <si>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</si>
  <si>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</si>
  <si>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</si>
  <si>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</si>
  <si>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</si>
  <si>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</si>
  <si>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</si>
  <si>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</si>
  <si>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</si>
  <si>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</si>
  <si>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</si>
  <si>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</si>
  <si>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</si>
  <si>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</si>
  <si>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</si>
  <si>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</si>
  <si>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</si>
  <si>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</si>
  <si>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</si>
  <si>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</si>
  <si>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</si>
  <si>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</si>
  <si>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</si>
  <si>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</si>
  <si>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</si>
  <si>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</si>
  <si>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</si>
  <si>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</si>
  <si>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</si>
  <si>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</si>
  <si>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</si>
  <si>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</si>
  <si>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</si>
  <si>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</si>
  <si>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</si>
  <si>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</si>
  <si>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</si>
  <si>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</si>
  <si>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</si>
  <si>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</si>
  <si>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</si>
  <si>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</si>
  <si>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</si>
  <si>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</si>
  <si>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</si>
  <si>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</si>
  <si>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</si>
  <si>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</si>
  <si>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</si>
  <si>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</si>
  <si>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</si>
  <si>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</si>
  <si>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</si>
  <si>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</si>
  <si>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</si>
  <si>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</si>
  <si>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</si>
  <si>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</si>
  <si>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</si>
  <si>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</si>
  <si>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</si>
  <si>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</si>
  <si>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</si>
  <si>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</si>
  <si>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</si>
  <si>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</si>
  <si>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</si>
  <si>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</si>
  <si>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</si>
  <si>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</si>
  <si>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</si>
  <si>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</si>
  <si>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</si>
  <si>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</si>
  <si>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</si>
  <si>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</si>
  <si>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</si>
  <si>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</si>
  <si>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</si>
  <si>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</si>
  <si>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</si>
  <si>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</si>
  <si>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</si>
  <si>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</si>
  <si>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</si>
  <si>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</si>
  <si>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</si>
  <si>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</si>
  <si>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</si>
  <si>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</si>
  <si>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</si>
  <si>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</si>
  <si>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</si>
  <si>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</si>
  <si>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</si>
  <si>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</si>
  <si>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</si>
  <si>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</si>
  <si>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</si>
  <si>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</si>
  <si>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</si>
  <si>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</si>
  <si>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</si>
  <si>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</si>
  <si>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</si>
  <si>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</si>
  <si>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</si>
  <si>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</si>
  <si>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</si>
  <si>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</si>
  <si>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</si>
  <si>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</si>
  <si>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</si>
  <si>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</si>
  <si>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</si>
  <si>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</si>
  <si>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</si>
  <si>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</si>
  <si>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</si>
  <si>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</si>
  <si>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</si>
  <si>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</si>
  <si>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</si>
  <si>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</si>
  <si>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</si>
  <si>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</si>
  <si>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</si>
  <si>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</si>
  <si>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</si>
  <si>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</si>
  <si>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</si>
  <si>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</si>
  <si>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</si>
  <si>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</si>
  <si>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</si>
  <si>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</si>
  <si>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</si>
  <si>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</si>
  <si>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</si>
  <si>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</si>
  <si>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</si>
  <si>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</si>
  <si>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</si>
  <si>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</si>
  <si>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</si>
  <si>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</si>
  <si>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</si>
  <si>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</si>
  <si>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</si>
  <si>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</si>
  <si>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</si>
  <si>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</si>
  <si>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</si>
  <si>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</si>
  <si>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</si>
  <si>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</si>
  <si>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</si>
  <si>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</si>
  <si>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</si>
  <si>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</si>
  <si>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</si>
  <si>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</si>
  <si>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</si>
  <si>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</si>
  <si>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</si>
  <si>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</si>
  <si>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</si>
  <si>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</si>
  <si>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</si>
  <si>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</si>
  <si>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</si>
  <si>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</si>
  <si>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</si>
  <si>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</si>
  <si>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</si>
  <si>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</si>
  <si>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</si>
  <si>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</si>
  <si>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</si>
  <si>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</si>
  <si>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</si>
  <si>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</si>
  <si>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</si>
  <si>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</si>
  <si>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</si>
  <si>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</si>
  <si>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</si>
  <si>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</si>
  <si>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</si>
  <si>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</si>
  <si>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</si>
  <si>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</si>
  <si>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</si>
  <si>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</si>
  <si>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</si>
  <si>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</si>
  <si>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</si>
  <si>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</si>
  <si>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</si>
  <si>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</si>
  <si>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</si>
  <si>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</si>
  <si>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</si>
  <si>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</si>
  <si>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</si>
  <si>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</si>
  <si>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</si>
  <si>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</si>
  <si>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</si>
  <si>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</si>
  <si>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</si>
  <si>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</si>
  <si>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</si>
  <si>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</si>
  <si>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</si>
  <si>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</si>
  <si>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</si>
  <si>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</si>
  <si>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</si>
  <si>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</si>
  <si>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</si>
  <si>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</si>
  <si>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</si>
  <si>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</si>
  <si>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</si>
  <si>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</si>
  <si>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</si>
  <si>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</si>
  <si>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</si>
  <si>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</si>
  <si>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</si>
  <si>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</si>
  <si>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</si>
  <si>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</si>
  <si>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</si>
  <si>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</si>
  <si>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</si>
  <si>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</si>
  <si>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</si>
  <si>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</si>
  <si>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</si>
  <si>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</si>
  <si>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</si>
  <si>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</si>
  <si>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</si>
  <si>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</si>
  <si>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</si>
  <si>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</si>
  <si>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</si>
  <si>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</si>
  <si>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</si>
  <si>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</si>
  <si>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</si>
  <si>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</si>
  <si>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</si>
  <si>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</si>
  <si>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</si>
  <si>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</si>
  <si>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</si>
  <si>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</si>
  <si>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</si>
  <si>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</si>
  <si>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</si>
  <si>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</si>
  <si>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</si>
  <si>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</si>
  <si>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</si>
  <si>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</si>
  <si>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</si>
  <si>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</si>
  <si>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</si>
  <si>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</si>
  <si>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</si>
  <si>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</si>
  <si>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</si>
  <si>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</si>
  <si>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</si>
  <si>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</si>
  <si>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</si>
  <si>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</si>
  <si>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</si>
  <si>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</si>
  <si>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</si>
  <si>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</si>
  <si>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</si>
  <si>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</si>
  <si>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</si>
  <si>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</si>
  <si>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</si>
  <si>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</si>
  <si>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</si>
  <si>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</si>
  <si>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</si>
  <si>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</si>
  <si>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</si>
  <si>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</si>
  <si>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</si>
  <si>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</si>
  <si>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</si>
  <si>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</si>
  <si>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</si>
  <si>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</si>
  <si>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</si>
  <si>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</si>
  <si>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</si>
  <si>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</si>
  <si>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</si>
  <si>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</si>
  <si>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</si>
  <si>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</si>
  <si>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</si>
  <si>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</si>
  <si>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</si>
  <si>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</si>
  <si>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</si>
  <si>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</si>
  <si>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</si>
  <si>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</si>
  <si>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</si>
  <si>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</si>
  <si>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</si>
  <si>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</si>
  <si>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</si>
  <si>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</si>
  <si>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</si>
  <si>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</si>
  <si>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</si>
  <si>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</si>
  <si>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</si>
  <si>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</si>
  <si>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</si>
  <si>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</si>
  <si>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</si>
  <si>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</si>
  <si>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</si>
  <si>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</si>
  <si>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</si>
  <si>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</si>
  <si>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</si>
  <si>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</si>
  <si>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</si>
  <si>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</si>
  <si>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</si>
  <si>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</si>
  <si>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</si>
  <si>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</si>
  <si>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</si>
  <si>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</si>
  <si>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</si>
  <si>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</si>
  <si>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</si>
  <si>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</si>
  <si>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</si>
  <si>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</si>
  <si>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</si>
  <si>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</si>
  <si>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</si>
  <si>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</si>
  <si>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</si>
  <si>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</si>
  <si>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</si>
  <si>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</si>
  <si>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</si>
  <si>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</si>
  <si>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</si>
  <si>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</si>
  <si>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</si>
  <si>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</si>
  <si>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</si>
  <si>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</si>
  <si>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</si>
  <si>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</si>
  <si>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</si>
  <si>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</si>
  <si>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</si>
  <si>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</si>
  <si>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</si>
  <si>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</si>
  <si>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</si>
  <si>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</si>
  <si>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</si>
  <si>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</si>
  <si>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</si>
  <si>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</si>
  <si>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</si>
  <si>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</si>
  <si>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</si>
  <si>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</si>
  <si>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</si>
  <si>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</si>
  <si>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</si>
  <si>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</si>
  <si>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</si>
  <si>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</si>
  <si>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</si>
  <si>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</si>
  <si>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</si>
  <si>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</si>
  <si>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</si>
  <si>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</si>
  <si>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</si>
  <si>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</si>
  <si>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</si>
  <si>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</si>
  <si>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</si>
  <si>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</si>
  <si>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</si>
  <si>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</si>
  <si>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</si>
  <si>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</si>
  <si>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</si>
  <si>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</si>
  <si>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</si>
  <si>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</si>
  <si>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</si>
  <si>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</si>
  <si>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</si>
  <si>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</si>
  <si>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</si>
  <si>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</si>
  <si>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</si>
  <si>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</si>
  <si>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</si>
  <si>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</si>
  <si>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</si>
  <si>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</si>
  <si>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</si>
  <si>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</si>
  <si>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</si>
  <si>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</si>
  <si>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</si>
  <si>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</si>
  <si>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</si>
  <si>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</si>
  <si>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</si>
  <si>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</si>
  <si>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</si>
  <si>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</si>
  <si>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</si>
  <si>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</si>
  <si>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</si>
  <si>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</si>
  <si>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</si>
  <si>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</si>
  <si>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</si>
  <si>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</si>
  <si>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</si>
  <si>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</si>
  <si>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</si>
  <si>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</si>
  <si>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</si>
  <si>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</si>
  <si>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</si>
  <si>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</si>
  <si>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</si>
  <si>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</si>
  <si>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</si>
  <si>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</si>
  <si>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</si>
  <si>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</si>
  <si>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</si>
  <si>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</si>
  <si>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</si>
  <si>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</si>
  <si>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</si>
  <si>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</si>
  <si>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</si>
  <si>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</si>
  <si>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</si>
  <si>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</si>
  <si>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</si>
  <si>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</si>
  <si>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</si>
  <si>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</si>
  <si>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</si>
  <si>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</si>
  <si>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</si>
  <si>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</si>
  <si>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</si>
  <si>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</si>
  <si>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</si>
  <si>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</si>
  <si>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</si>
  <si>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</si>
  <si>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</si>
  <si>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</si>
  <si>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</si>
  <si>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</si>
  <si>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</si>
  <si>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</si>
  <si>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</si>
  <si>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</si>
  <si>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</si>
  <si>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</si>
  <si>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</si>
  <si>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</si>
  <si>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</si>
  <si>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</si>
  <si>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</si>
  <si>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</si>
  <si>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</si>
  <si>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</si>
  <si>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</si>
  <si>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</si>
  <si>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</si>
  <si>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</si>
  <si>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</si>
  <si>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</si>
  <si>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</si>
  <si>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</si>
  <si>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</si>
  <si>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</si>
  <si>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</si>
  <si>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</si>
  <si>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</si>
  <si>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</si>
  <si>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</si>
  <si>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</si>
  <si>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</si>
  <si>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</si>
  <si>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</si>
  <si>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</si>
  <si>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</si>
  <si>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</si>
  <si>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</si>
  <si>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</si>
  <si>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</si>
  <si>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</si>
  <si>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</si>
  <si>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</si>
  <si>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</si>
  <si>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</si>
  <si>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</si>
  <si>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</si>
  <si>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</si>
  <si>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</si>
  <si>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</si>
  <si>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</si>
  <si>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</si>
  <si>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</si>
  <si>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</si>
  <si>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</si>
  <si>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</si>
  <si>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</si>
  <si>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</si>
  <si>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</si>
  <si>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</si>
  <si>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</si>
  <si>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</si>
  <si>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</si>
  <si>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</si>
  <si>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</si>
  <si>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</si>
  <si>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</si>
  <si>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</si>
  <si>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</si>
  <si>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</si>
  <si>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</si>
  <si>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</si>
  <si>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</si>
  <si>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</si>
  <si>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</si>
  <si>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</si>
  <si>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</si>
  <si>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</si>
  <si>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</si>
  <si>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</si>
  <si>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</si>
  <si>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</si>
  <si>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</si>
  <si>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</si>
  <si>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</si>
  <si>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</si>
  <si>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</si>
  <si>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</si>
  <si>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</si>
  <si>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</si>
  <si>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</si>
  <si>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</si>
  <si>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</si>
  <si>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</si>
  <si>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</si>
  <si>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</si>
  <si>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</si>
  <si>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</si>
  <si>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</si>
  <si>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</si>
  <si>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</si>
  <si>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</si>
  <si>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</si>
  <si>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</si>
  <si>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</si>
  <si>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</si>
  <si>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</si>
  <si>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</si>
  <si>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</si>
  <si>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</si>
  <si>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</si>
  <si>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</si>
  <si>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</si>
  <si>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</si>
  <si>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</si>
  <si>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</si>
  <si>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</si>
  <si>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</si>
  <si>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</si>
  <si>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</si>
  <si>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</si>
  <si>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</si>
  <si>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</si>
  <si>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</si>
  <si>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</si>
  <si>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</si>
  <si>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</si>
  <si>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</si>
  <si>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</si>
  <si>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</si>
  <si>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</si>
  <si>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</si>
  <si>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</si>
  <si>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</si>
  <si>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</si>
  <si>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</si>
  <si>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</si>
  <si>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</si>
  <si>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</si>
  <si>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</si>
  <si>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</si>
  <si>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</si>
  <si>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</si>
  <si>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</si>
  <si>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</si>
  <si>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</si>
  <si>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</si>
  <si>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</si>
  <si>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</si>
  <si>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</si>
  <si>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</si>
  <si>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</si>
  <si>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</si>
  <si>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</si>
  <si>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</si>
  <si>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</si>
  <si>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</si>
  <si>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</si>
  <si>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</si>
  <si>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</si>
  <si>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</si>
  <si>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</si>
  <si>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</si>
  <si>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</si>
  <si>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</si>
  <si>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</si>
  <si>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</si>
  <si>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</si>
  <si>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</si>
  <si>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</si>
  <si>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</si>
  <si>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</si>
  <si>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</si>
  <si>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</si>
  <si>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</si>
  <si>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</si>
  <si>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</si>
  <si>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</si>
  <si>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</si>
  <si>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</si>
  <si>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</si>
  <si>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</si>
  <si>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</si>
  <si>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</si>
  <si>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</si>
  <si>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</si>
  <si>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</si>
  <si>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</si>
  <si>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</si>
  <si>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</si>
  <si>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</si>
  <si>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</si>
  <si>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</si>
  <si>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</si>
  <si>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</si>
  <si>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</si>
  <si>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</si>
  <si>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</si>
  <si>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</si>
  <si>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</si>
  <si>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</si>
  <si>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</si>
  <si>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</si>
  <si>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</si>
  <si>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</si>
  <si>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</si>
  <si>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</si>
  <si>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</si>
  <si>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</si>
  <si>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</si>
  <si>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</si>
  <si>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</si>
  <si>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</si>
  <si>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</si>
  <si>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</si>
  <si>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</si>
  <si>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</si>
  <si>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</si>
  <si>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</si>
  <si>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</si>
  <si>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</si>
  <si>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</si>
  <si>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</si>
  <si>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</si>
  <si>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</si>
  <si>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</si>
  <si>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</si>
  <si>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</si>
  <si>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</si>
  <si>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</si>
  <si>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</si>
  <si>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</si>
  <si>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</si>
  <si>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</si>
  <si>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</si>
  <si>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</si>
  <si>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</si>
  <si>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</si>
  <si>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</si>
  <si>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</si>
  <si>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</si>
  <si>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</si>
  <si>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</si>
  <si>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</si>
  <si>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</si>
  <si>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</si>
  <si>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</si>
  <si>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</si>
  <si>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</si>
  <si>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</si>
  <si>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</si>
  <si>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</si>
  <si>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</si>
  <si>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</si>
  <si>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</si>
  <si>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</si>
  <si>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</si>
  <si>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</si>
  <si>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</si>
  <si>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</si>
  <si>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</si>
  <si>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</si>
  <si>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</si>
  <si>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</si>
  <si>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</si>
  <si>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</si>
  <si>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</si>
  <si>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</si>
  <si>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</si>
  <si>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</si>
  <si>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</si>
  <si>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</si>
  <si>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</si>
  <si>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</si>
  <si>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</si>
  <si>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</si>
  <si>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</si>
  <si>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</si>
  <si>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</si>
  <si>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</si>
  <si>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</si>
  <si>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</si>
  <si>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</si>
  <si>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</si>
  <si>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</si>
  <si>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</si>
  <si>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</si>
  <si>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</si>
  <si>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</si>
  <si>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</si>
  <si>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</si>
  <si>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</si>
  <si>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</si>
  <si>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</si>
  <si>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</si>
  <si>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</si>
  <si>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</si>
  <si>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</si>
  <si>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</si>
  <si>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</si>
  <si>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</si>
  <si>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</si>
  <si>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</si>
  <si>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</si>
  <si>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</si>
  <si>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</si>
  <si>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</si>
  <si>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</si>
  <si>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</si>
  <si>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</si>
  <si>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</si>
  <si>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</si>
  <si>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</si>
  <si>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</si>
  <si>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</si>
  <si>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</si>
  <si>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</si>
  <si>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</si>
  <si>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</si>
  <si>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</si>
  <si>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</si>
  <si>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</si>
  <si>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</si>
  <si>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</si>
  <si>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</si>
  <si>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</si>
  <si>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</si>
  <si>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</si>
  <si>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</si>
  <si>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</si>
  <si>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</si>
  <si>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</si>
  <si>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</si>
  <si>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</si>
  <si>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</si>
  <si>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</si>
  <si>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</si>
  <si>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</si>
  <si>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</si>
  <si>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</si>
  <si>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</si>
  <si>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</si>
  <si>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</si>
  <si>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</si>
  <si>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</si>
  <si>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</si>
  <si>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</si>
  <si>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</si>
  <si>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</si>
  <si>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</si>
  <si>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</si>
  <si>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</si>
  <si>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</si>
  <si>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</si>
  <si>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</si>
  <si>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</si>
  <si>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</si>
  <si>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</si>
  <si>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</si>
  <si>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</si>
  <si>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</si>
  <si>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</si>
  <si>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</si>
  <si>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</si>
  <si>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</si>
  <si>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</si>
  <si>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</si>
  <si>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</si>
  <si>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</si>
  <si>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</si>
  <si>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</si>
  <si>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</si>
  <si>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</si>
  <si>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</si>
  <si>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</si>
  <si>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</si>
  <si>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</si>
  <si>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</si>
  <si>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</si>
  <si>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</si>
  <si>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</si>
  <si>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</si>
  <si>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</si>
  <si>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</si>
  <si>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</si>
  <si>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</si>
  <si>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</si>
  <si>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</si>
  <si>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</si>
  <si>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</si>
  <si>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</si>
  <si>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</si>
  <si>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</si>
  <si>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</si>
  <si>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</si>
  <si>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</si>
  <si>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</si>
  <si>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</si>
  <si>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</si>
  <si>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</si>
  <si>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</si>
  <si>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</si>
  <si>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</si>
  <si>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</si>
  <si>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</si>
  <si>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</si>
  <si>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</si>
  <si>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</si>
  <si>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</si>
  <si>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</si>
  <si>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</si>
  <si>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</si>
  <si>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</si>
  <si>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</si>
  <si>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</si>
  <si>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</si>
  <si>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</si>
  <si>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</si>
  <si>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</si>
  <si>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</si>
  <si>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</si>
  <si>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</si>
  <si>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</si>
  <si>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</si>
  <si>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</si>
  <si>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</si>
  <si>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</si>
  <si>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</si>
  <si>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</si>
  <si>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</si>
  <si>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</si>
  <si>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</si>
  <si>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</si>
  <si>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</si>
  <si>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</si>
  <si>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</si>
  <si>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</si>
  <si>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</si>
  <si>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</si>
  <si>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</si>
  <si>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</si>
  <si>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</si>
  <si>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</si>
  <si>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</si>
  <si>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</si>
  <si>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</si>
  <si>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</si>
  <si>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</si>
  <si>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</si>
  <si>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</si>
  <si>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</si>
  <si>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</si>
  <si>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</si>
  <si>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</si>
  <si>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</si>
  <si>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</si>
  <si>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</si>
  <si>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</si>
  <si>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</si>
  <si>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</si>
  <si>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</si>
  <si>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</si>
  <si>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</si>
  <si>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</si>
  <si>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</si>
  <si>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</si>
  <si>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</si>
  <si>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</si>
  <si>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</si>
  <si>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</si>
  <si>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</si>
  <si>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</si>
  <si>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</si>
  <si>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</si>
  <si>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</si>
  <si>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</si>
  <si>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</si>
  <si>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</si>
  <si>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</si>
  <si>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</si>
  <si>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</si>
  <si>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</si>
  <si>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</si>
  <si>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</si>
  <si>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</si>
  <si>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</si>
  <si>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</si>
  <si>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</si>
  <si>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</si>
  <si>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</si>
  <si>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</si>
  <si>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</si>
  <si>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</si>
  <si>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</si>
  <si>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</si>
  <si>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</si>
  <si>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</si>
  <si>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</si>
  <si>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</si>
  <si>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</si>
  <si>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</si>
  <si>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</si>
  <si>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</si>
  <si>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</si>
  <si>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</si>
  <si>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</si>
  <si>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</si>
  <si>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</si>
  <si>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</si>
  <si>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</si>
  <si>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</si>
  <si>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</si>
  <si>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</si>
  <si>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</si>
  <si>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</si>
  <si>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</si>
  <si>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</si>
  <si>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</si>
  <si>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</si>
  <si>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</si>
  <si>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</si>
  <si>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</si>
  <si>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</si>
  <si>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</si>
  <si>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</si>
  <si>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</si>
  <si>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</si>
  <si>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</si>
  <si>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</si>
  <si>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</si>
  <si>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</si>
  <si>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</si>
  <si>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</si>
  <si>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</si>
  <si>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</si>
  <si>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</si>
  <si>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</si>
  <si>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</si>
  <si>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</si>
  <si>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</si>
  <si>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</si>
  <si>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</si>
  <si>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</si>
  <si>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</si>
  <si>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</si>
  <si>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</si>
  <si>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</si>
  <si>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</si>
  <si>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</si>
  <si>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</si>
  <si>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</si>
  <si>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</si>
  <si>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</si>
  <si>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</si>
  <si>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</si>
  <si>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</si>
  <si>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</si>
  <si>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</si>
  <si>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</si>
  <si>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</si>
  <si>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</si>
  <si>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</si>
  <si>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</si>
  <si>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</si>
  <si>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</si>
  <si>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</si>
  <si>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</si>
  <si>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</si>
  <si>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</si>
  <si>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</si>
  <si>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</si>
  <si>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</si>
  <si>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</si>
  <si>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</si>
  <si>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</si>
  <si>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</si>
  <si>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</si>
  <si>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</si>
  <si>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</si>
  <si>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</si>
  <si>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</si>
  <si>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</si>
  <si>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</si>
  <si>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</si>
  <si>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</si>
  <si>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</si>
  <si>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</si>
  <si>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</si>
  <si>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</si>
  <si>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</si>
  <si>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</si>
  <si>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</si>
  <si>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</si>
  <si>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</si>
  <si>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</si>
  <si>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</si>
  <si>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</si>
  <si>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</si>
  <si>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</si>
  <si>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</si>
  <si>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</si>
  <si>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</si>
  <si>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</si>
  <si>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</si>
  <si>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</si>
  <si>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</si>
  <si>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</si>
  <si>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</si>
  <si>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</si>
  <si>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</si>
  <si>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</si>
  <si>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</si>
  <si>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</si>
  <si>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</si>
  <si>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</si>
  <si>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</si>
  <si>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</si>
  <si>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</si>
  <si>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</si>
  <si>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</si>
  <si>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</si>
  <si>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</si>
  <si>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</si>
  <si>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</si>
  <si>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</si>
  <si>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</si>
  <si>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</si>
  <si>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</si>
  <si>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</si>
  <si>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</si>
  <si>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</si>
  <si>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</si>
  <si>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</si>
  <si>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</si>
  <si>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</si>
  <si>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</si>
  <si>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</si>
  <si>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</si>
  <si>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</si>
  <si>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</si>
  <si>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</si>
  <si>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</si>
  <si>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</si>
  <si>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</si>
  <si>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</si>
  <si>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</si>
  <si>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</si>
  <si>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</si>
  <si>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</si>
  <si>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</si>
  <si>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</si>
  <si>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</si>
  <si>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</si>
  <si>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</si>
  <si>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</si>
  <si>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</si>
  <si>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</si>
  <si>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</si>
  <si>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</si>
  <si>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</si>
  <si>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</si>
  <si>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</si>
  <si>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</si>
  <si>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</si>
  <si>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</si>
  <si>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</si>
  <si>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</si>
  <si>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</si>
  <si>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</si>
  <si>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</si>
  <si>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</si>
  <si>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</si>
  <si>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</si>
  <si>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</si>
  <si>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</si>
  <si>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</si>
  <si>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</si>
  <si>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</si>
  <si>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</si>
  <si>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</si>
  <si>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</si>
  <si>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</si>
  <si>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</si>
  <si>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</si>
  <si>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</si>
  <si>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</si>
  <si>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</si>
  <si>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</si>
  <si>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</si>
  <si>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</si>
  <si>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</si>
  <si>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</si>
  <si>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</si>
  <si>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</si>
  <si>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</si>
  <si>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</si>
  <si>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</si>
  <si>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</si>
  <si>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</si>
  <si>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</si>
  <si>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</si>
  <si>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</si>
  <si>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</si>
  <si>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</si>
  <si>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</si>
  <si>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</si>
  <si>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</si>
  <si>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</si>
  <si>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</si>
  <si>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</si>
  <si>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</si>
  <si>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</si>
  <si>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</si>
  <si>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</si>
  <si>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</si>
  <si>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</si>
  <si>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</si>
  <si>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</si>
  <si>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</si>
  <si>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</si>
  <si>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</si>
  <si>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</si>
  <si>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</si>
  <si>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</si>
  <si>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</si>
  <si>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</si>
  <si>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</si>
  <si>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</si>
  <si>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</si>
  <si>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</si>
  <si>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</si>
  <si>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</si>
  <si>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</si>
  <si>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</si>
  <si>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</si>
  <si>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</si>
  <si>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</si>
  <si>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</si>
  <si>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</si>
  <si>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</si>
  <si>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</si>
  <si>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</si>
  <si>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</si>
  <si>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</si>
  <si>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</si>
  <si>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</si>
  <si>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</si>
  <si>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</si>
  <si>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</si>
  <si>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</si>
  <si>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</si>
  <si>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</si>
  <si>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</si>
  <si>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</si>
  <si>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</si>
  <si>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</si>
  <si>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</si>
  <si>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</si>
  <si>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</si>
  <si>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</si>
  <si>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</si>
  <si>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</si>
  <si>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</si>
  <si>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</si>
  <si>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</si>
  <si>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</si>
  <si>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</si>
  <si>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</si>
  <si>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</si>
  <si>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</si>
  <si>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</si>
  <si>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</si>
  <si>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</si>
  <si>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</si>
  <si>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</si>
  <si>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</si>
  <si>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</si>
  <si>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</si>
  <si>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</si>
  <si>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</si>
  <si>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</si>
  <si>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</si>
  <si>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</si>
  <si>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</si>
  <si>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</si>
  <si>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</si>
  <si>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</si>
  <si>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</si>
  <si>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</si>
  <si>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</si>
  <si>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</si>
  <si>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</si>
  <si>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</si>
  <si>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</si>
  <si>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</si>
  <si>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</si>
  <si>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</si>
  <si>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</si>
  <si>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</si>
  <si>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</si>
  <si>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</si>
  <si>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</si>
  <si>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</si>
  <si>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</si>
  <si>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</si>
  <si>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</si>
  <si>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</si>
  <si>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</si>
  <si>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</si>
  <si>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</si>
  <si>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</si>
  <si>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</si>
  <si>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</si>
  <si>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</si>
  <si>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</si>
  <si>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</si>
  <si>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</si>
  <si>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</si>
  <si>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</si>
  <si>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</si>
  <si>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</si>
  <si>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</si>
  <si>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</si>
  <si>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</si>
  <si>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</si>
  <si>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</si>
  <si>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</si>
  <si>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</si>
  <si>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</si>
  <si>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</si>
  <si>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</si>
  <si>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</si>
  <si>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</si>
  <si>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</si>
  <si>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</si>
  <si>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</si>
  <si>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</si>
  <si>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</si>
  <si>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</si>
  <si>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</si>
  <si>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</si>
  <si>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</si>
  <si>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</si>
  <si>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</si>
  <si>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</si>
  <si>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</si>
  <si>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</si>
  <si>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</si>
  <si>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</si>
  <si>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</si>
  <si>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</si>
  <si>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</si>
  <si>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</si>
  <si>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</si>
  <si>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</si>
  <si>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</si>
  <si>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</si>
  <si>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</si>
  <si>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</si>
  <si>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</si>
  <si>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</si>
  <si>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</si>
  <si>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</si>
  <si>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</si>
  <si>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</si>
  <si>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</si>
  <si>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</si>
  <si>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</si>
  <si>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</si>
  <si>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</si>
  <si>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</si>
  <si>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</si>
  <si>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</si>
  <si>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</si>
  <si>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</si>
  <si>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</si>
  <si>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</si>
  <si>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</si>
  <si>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</si>
  <si>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</si>
  <si>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</si>
  <si>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</si>
  <si>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</si>
  <si>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</si>
  <si>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</si>
  <si>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</si>
  <si>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</si>
  <si>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</si>
  <si>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</si>
  <si>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</si>
  <si>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</si>
  <si>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</si>
  <si>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</si>
  <si>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</si>
  <si>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</si>
  <si>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</si>
  <si>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</si>
  <si>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</si>
  <si>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</si>
  <si>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</si>
  <si>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</si>
  <si>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</si>
  <si>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</si>
  <si>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</si>
  <si>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</si>
  <si>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</si>
  <si>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</si>
  <si>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</si>
  <si>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</si>
  <si>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</si>
  <si>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</si>
  <si>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</si>
  <si>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</si>
  <si>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</si>
  <si>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</si>
  <si>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</si>
  <si>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</si>
  <si>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</si>
  <si>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</si>
  <si>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</si>
  <si>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</si>
  <si>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</si>
  <si>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</si>
  <si>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</si>
  <si>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</si>
  <si>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</si>
  <si>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</si>
  <si>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</si>
  <si>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</si>
  <si>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</si>
  <si>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</si>
  <si>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</si>
  <si>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</si>
  <si>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</si>
  <si>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</si>
  <si>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</si>
  <si>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</si>
  <si>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</si>
  <si>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</si>
  <si>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</si>
  <si>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</si>
  <si>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</si>
  <si>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</si>
  <si>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</si>
  <si>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</si>
  <si>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</si>
  <si>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</si>
  <si>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</si>
  <si>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</si>
  <si>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</si>
  <si>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</si>
  <si>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</si>
  <si>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</si>
  <si>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</si>
  <si>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</si>
  <si>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</si>
  <si>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</si>
  <si>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</si>
  <si>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</si>
  <si>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</si>
  <si>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</si>
  <si>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</si>
  <si>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</si>
  <si>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</si>
  <si>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</si>
  <si>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</si>
  <si>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</si>
  <si>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</si>
  <si>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</si>
  <si>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</si>
  <si>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</si>
  <si>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</si>
  <si>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</si>
  <si>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</si>
  <si>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</si>
  <si>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</si>
  <si>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</si>
  <si>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</si>
  <si>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</si>
  <si>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</si>
  <si>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</si>
  <si>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</si>
  <si>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</si>
  <si>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</si>
  <si>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</si>
  <si>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</si>
  <si>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</si>
  <si>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</si>
  <si>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</si>
  <si>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</si>
  <si>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</si>
  <si>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</si>
  <si>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</si>
  <si>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</si>
  <si>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</si>
  <si>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</si>
  <si>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</si>
  <si>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</si>
  <si>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</si>
  <si>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</si>
  <si>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</si>
  <si>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</si>
  <si>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</si>
  <si>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</si>
  <si>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</si>
  <si>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</si>
  <si>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</si>
  <si>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</si>
  <si>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</si>
  <si>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</si>
  <si>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</si>
  <si>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</si>
  <si>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</si>
  <si>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</si>
  <si>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</si>
  <si>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</si>
  <si>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</si>
  <si>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</si>
  <si>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</si>
  <si>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</si>
  <si>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</si>
  <si>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</si>
  <si>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</si>
  <si>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</si>
  <si>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</si>
  <si>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</si>
  <si>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</si>
  <si>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</si>
  <si>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</si>
  <si>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</si>
  <si>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</si>
  <si>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</si>
  <si>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</si>
  <si>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</si>
  <si>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</si>
  <si>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</si>
  <si>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</si>
  <si>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</si>
  <si>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</si>
  <si>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</si>
  <si>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</si>
  <si>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</si>
  <si>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</si>
  <si>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</si>
  <si>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</si>
  <si>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</si>
  <si>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</si>
  <si>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</si>
  <si>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</si>
  <si>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</si>
  <si>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</si>
  <si>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</si>
  <si>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</si>
  <si>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</si>
  <si>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</si>
  <si>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</si>
  <si>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</si>
  <si>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</si>
  <si>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</si>
  <si>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</si>
  <si>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</si>
  <si>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</si>
  <si>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</si>
  <si>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</si>
  <si>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</si>
  <si>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</si>
  <si>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</si>
  <si>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</si>
  <si>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</si>
  <si>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</si>
  <si>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</si>
  <si>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</si>
  <si>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</si>
  <si>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</si>
  <si>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</si>
  <si>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</si>
  <si>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</si>
  <si>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</si>
  <si>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</si>
  <si>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</si>
  <si>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</si>
  <si>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</si>
  <si>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</si>
  <si>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</si>
  <si>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</si>
  <si>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</si>
  <si>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</si>
  <si>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</si>
  <si>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</si>
  <si>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</si>
  <si>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</si>
  <si>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</si>
  <si>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</si>
  <si>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</si>
  <si>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</si>
  <si>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</si>
  <si>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</si>
  <si>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</si>
  <si>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</si>
  <si>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</si>
  <si>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</si>
  <si>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</si>
  <si>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</si>
  <si>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</si>
  <si>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</si>
  <si>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</si>
  <si>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</si>
  <si>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</si>
  <si>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</si>
  <si>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</si>
  <si>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</si>
  <si>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</si>
  <si>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</si>
  <si>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</si>
  <si>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</si>
  <si>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</si>
  <si>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</si>
  <si>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</si>
  <si>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</si>
  <si>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</si>
  <si>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</si>
  <si>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</si>
  <si>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</si>
  <si>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</si>
  <si>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</si>
  <si>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</si>
  <si>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</si>
  <si>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</si>
  <si>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</si>
  <si>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</si>
  <si>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</si>
  <si>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</si>
  <si>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</si>
  <si>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</si>
  <si>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</si>
  <si>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</si>
  <si>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</si>
  <si>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</si>
  <si>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</si>
  <si>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</si>
  <si>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</si>
  <si>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</si>
  <si>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</si>
  <si>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</si>
  <si>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</si>
  <si>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</si>
  <si>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</si>
  <si>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</si>
  <si>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</si>
  <si>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</si>
  <si>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</si>
  <si>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</si>
  <si>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</si>
  <si>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</si>
  <si>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</si>
  <si>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</si>
  <si>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</si>
  <si>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</si>
  <si>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</si>
  <si>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</si>
  <si>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</si>
  <si>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</si>
  <si>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</si>
  <si>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</si>
  <si>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</si>
  <si>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</si>
  <si>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</si>
  <si>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</si>
  <si>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</si>
  <si>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</si>
  <si>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</si>
  <si>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</si>
  <si>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</si>
  <si>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</si>
  <si>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</si>
  <si>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</si>
  <si>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</si>
  <si>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</si>
  <si>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</si>
  <si>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</si>
  <si>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</si>
  <si>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</si>
  <si>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</si>
  <si>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</si>
  <si>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</si>
  <si>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</si>
  <si>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</si>
  <si>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</si>
  <si>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</si>
  <si>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</si>
  <si>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</si>
  <si>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</si>
  <si>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</si>
  <si>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</si>
  <si>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</si>
  <si>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</si>
  <si>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</si>
  <si>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</si>
  <si>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</si>
  <si>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</si>
  <si>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</si>
  <si>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</si>
  <si>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</si>
  <si>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</si>
  <si>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</si>
  <si>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</si>
  <si>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</si>
  <si>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</si>
  <si>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</si>
  <si>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</si>
  <si>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</si>
  <si>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</si>
  <si>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</si>
  <si>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</si>
  <si>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</si>
  <si>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</si>
  <si>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</si>
  <si>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</si>
  <si>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</si>
  <si>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</si>
  <si>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</si>
  <si>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</si>
  <si>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</si>
  <si>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</si>
  <si>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</si>
  <si>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</si>
  <si>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</si>
  <si>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</si>
  <si>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</si>
  <si>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</si>
  <si>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</si>
  <si>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</si>
  <si>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</si>
  <si>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</si>
  <si>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</si>
  <si>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</si>
  <si>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</si>
  <si>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</si>
  <si>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</si>
  <si>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</si>
  <si>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</si>
  <si>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</si>
  <si>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</si>
  <si>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</si>
  <si>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</si>
  <si>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</si>
  <si>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</si>
  <si>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</si>
  <si>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</si>
  <si>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</si>
  <si>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</si>
  <si>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</si>
  <si>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</si>
  <si>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</si>
  <si>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</si>
  <si>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</si>
  <si>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</si>
  <si>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</si>
  <si>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</si>
  <si>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</si>
  <si>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</si>
  <si>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</si>
  <si>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</si>
  <si>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</si>
  <si>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</si>
  <si>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</si>
  <si>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</si>
  <si>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</si>
  <si>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</si>
  <si>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</si>
  <si>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</si>
  <si>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</si>
  <si>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</si>
  <si>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</si>
  <si>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</si>
  <si>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</si>
  <si>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</si>
  <si>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</si>
  <si>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</si>
  <si>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</si>
  <si>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</si>
  <si>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</si>
  <si>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</si>
  <si>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</si>
  <si>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</si>
  <si>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</si>
  <si>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</si>
  <si>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</si>
  <si>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</si>
  <si>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</si>
  <si>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</si>
  <si>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</si>
  <si>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</si>
  <si>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</si>
  <si>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</si>
  <si>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</si>
  <si>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</si>
  <si>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</si>
  <si>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</si>
  <si>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</si>
  <si>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</si>
  <si>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</si>
  <si>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</si>
  <si>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</si>
  <si>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</si>
  <si>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</si>
  <si>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</si>
  <si>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</si>
  <si>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</si>
  <si>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</si>
  <si>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</si>
  <si>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</si>
  <si>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</si>
  <si>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</si>
  <si>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</si>
  <si>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</si>
  <si>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</si>
  <si>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</si>
  <si>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</si>
  <si>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</si>
  <si>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</si>
  <si>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</si>
  <si>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</si>
  <si>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</si>
  <si>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</si>
  <si>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</si>
  <si>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</si>
  <si>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</si>
  <si>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</si>
  <si>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</si>
  <si>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</si>
  <si>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</si>
  <si>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</si>
  <si>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</si>
  <si>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</si>
  <si>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</si>
  <si>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</si>
  <si>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</si>
  <si>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</si>
  <si>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</si>
  <si>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</si>
  <si>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</si>
  <si>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</si>
  <si>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</si>
  <si>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</si>
  <si>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</si>
  <si>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</si>
  <si>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</si>
  <si>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</si>
  <si>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</si>
  <si>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</si>
  <si>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</si>
  <si>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</si>
  <si>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</si>
  <si>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</si>
  <si>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</si>
  <si>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</si>
  <si>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</si>
  <si>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</si>
  <si>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</si>
  <si>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</si>
  <si>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</si>
  <si>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</si>
  <si>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</si>
  <si>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</si>
  <si>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</si>
  <si>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</si>
  <si>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</si>
  <si>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</si>
  <si>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</si>
  <si>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</si>
  <si>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</si>
  <si>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</si>
  <si>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</si>
  <si>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</si>
  <si>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</si>
  <si>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</si>
  <si>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</si>
  <si>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</si>
  <si>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</si>
  <si>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</si>
  <si>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</si>
  <si>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</si>
  <si>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</si>
  <si>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</si>
  <si>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</si>
  <si>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</si>
  <si>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</si>
  <si>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</si>
  <si>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</si>
  <si>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</si>
  <si>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</si>
  <si>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</si>
  <si>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</si>
  <si>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</si>
  <si>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</si>
  <si>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</si>
  <si>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</si>
  <si>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</si>
  <si>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</si>
  <si>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</si>
  <si>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</si>
  <si>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</si>
  <si>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</si>
  <si>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</si>
  <si>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</si>
  <si>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</si>
  <si>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</si>
  <si>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</si>
  <si>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</si>
  <si>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</si>
  <si>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</si>
  <si>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</si>
  <si>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</si>
  <si>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</si>
  <si>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</si>
  <si>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</si>
  <si>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</si>
  <si>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</si>
  <si>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</si>
  <si>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</si>
  <si>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</si>
  <si>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</si>
  <si>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</si>
  <si>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</si>
  <si>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</si>
  <si>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</si>
  <si>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</si>
  <si>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</si>
  <si>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</si>
  <si>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</si>
  <si>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</si>
  <si>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</si>
  <si>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</si>
  <si>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</si>
  <si>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</si>
  <si>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</si>
  <si>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</si>
  <si>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</si>
  <si>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</si>
  <si>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</si>
  <si>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</si>
  <si>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</si>
  <si>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</si>
  <si>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</si>
  <si>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</si>
  <si>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</si>
  <si>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</si>
  <si>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</si>
  <si>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</si>
  <si>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</si>
  <si>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</si>
  <si>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</si>
  <si>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</si>
  <si>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</si>
  <si>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</si>
  <si>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</si>
  <si>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</si>
  <si>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</si>
  <si>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</si>
  <si>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</si>
  <si>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</si>
  <si>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</si>
  <si>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</si>
  <si>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</si>
  <si>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</si>
  <si>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</si>
  <si>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</si>
  <si>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</si>
  <si>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</si>
  <si>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</si>
  <si>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</si>
  <si>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</si>
  <si>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</si>
  <si>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</si>
  <si>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</si>
  <si>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</si>
  <si>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</si>
  <si>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</si>
  <si>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</si>
  <si>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</si>
  <si>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</si>
  <si>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</si>
  <si>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</si>
  <si>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</si>
  <si>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</si>
  <si>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</si>
  <si>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</si>
  <si>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</si>
  <si>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</si>
  <si>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</si>
  <si>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</si>
  <si>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</si>
  <si>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</si>
  <si>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</si>
  <si>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</si>
  <si>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</si>
  <si>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</si>
  <si>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</si>
  <si>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</si>
  <si>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</si>
  <si>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</si>
  <si>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</si>
  <si>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</si>
  <si>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</si>
  <si>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</si>
  <si>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</si>
  <si>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</si>
  <si>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</si>
  <si>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</si>
  <si>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</si>
  <si>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</si>
  <si>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</si>
  <si>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</si>
  <si>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</si>
  <si>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</si>
  <si>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</si>
  <si>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</si>
  <si>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</si>
  <si>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</si>
  <si>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</si>
  <si>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</si>
  <si>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</si>
  <si>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</si>
  <si>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</si>
  <si>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</si>
  <si>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</si>
  <si>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</si>
  <si>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</si>
  <si>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</si>
  <si>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</si>
  <si>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</si>
  <si>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</si>
  <si>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</si>
  <si>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</si>
  <si>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</si>
  <si>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</si>
  <si>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</si>
  <si>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</si>
  <si>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</si>
  <si>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</si>
  <si>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</si>
  <si>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</si>
  <si>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</si>
  <si>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</si>
  <si>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</si>
  <si>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</si>
  <si>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</si>
  <si>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</si>
  <si>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</si>
  <si>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</si>
  <si>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</si>
  <si>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</si>
  <si>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</si>
  <si>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</si>
  <si>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</si>
  <si>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</si>
  <si>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</si>
  <si>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</si>
  <si>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</si>
  <si>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</si>
  <si>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</si>
  <si>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</si>
  <si>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</si>
  <si>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</si>
  <si>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</si>
  <si>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</si>
  <si>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</si>
  <si>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</si>
  <si>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</si>
  <si>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</si>
  <si>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</si>
  <si>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</si>
  <si>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</si>
  <si>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</si>
  <si>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</si>
  <si>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</si>
  <si>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</si>
  <si>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</si>
  <si>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</si>
  <si>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</si>
  <si>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</si>
  <si>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</si>
  <si>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</si>
  <si>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</si>
  <si>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</si>
  <si>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</si>
  <si>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</si>
  <si>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</si>
  <si>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</si>
  <si>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</si>
  <si>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</si>
  <si>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</si>
  <si>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</si>
  <si>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</si>
  <si>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</si>
  <si>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</si>
  <si>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</si>
  <si>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</si>
  <si>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</si>
  <si>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</si>
  <si>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</si>
  <si>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</si>
  <si>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</si>
  <si>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</si>
  <si>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</si>
  <si>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</si>
  <si>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</si>
  <si>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</si>
  <si>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</si>
  <si>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</si>
  <si>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</si>
  <si>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</si>
  <si>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</si>
  <si>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</si>
  <si>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</si>
  <si>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</si>
  <si>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</si>
  <si>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</si>
  <si>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</si>
  <si>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</si>
  <si>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</si>
  <si>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</si>
  <si>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</si>
  <si>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</si>
  <si>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</si>
  <si>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</si>
  <si>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</si>
  <si>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</si>
  <si>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</si>
  <si>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</si>
  <si>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</si>
  <si>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</si>
  <si>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</si>
  <si>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</si>
  <si>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</si>
  <si>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</si>
  <si>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</si>
  <si>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</si>
  <si>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</si>
  <si>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</si>
  <si>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</si>
  <si>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</si>
  <si>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</si>
  <si>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</si>
  <si>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</si>
  <si>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</si>
  <si>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</si>
  <si>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</si>
  <si>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</si>
  <si>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</si>
  <si>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</si>
  <si>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</si>
  <si>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</si>
  <si>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</si>
  <si>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</si>
  <si>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</si>
  <si>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</si>
  <si>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</si>
  <si>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</si>
  <si>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</si>
  <si>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</si>
  <si>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</si>
  <si>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</si>
  <si>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</si>
  <si>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</si>
  <si>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</si>
  <si>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</si>
  <si>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</si>
  <si>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</si>
  <si>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</si>
  <si>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</si>
  <si>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</si>
  <si>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</si>
  <si>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</si>
  <si>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</si>
  <si>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</si>
  <si>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</si>
  <si>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</si>
  <si>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</si>
  <si>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</si>
  <si>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</si>
  <si>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</si>
  <si>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</si>
  <si>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</si>
  <si>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</si>
  <si>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</si>
  <si>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</si>
  <si>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</si>
  <si>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</si>
  <si>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</si>
  <si>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</si>
  <si>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</si>
  <si>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</si>
  <si>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</si>
  <si>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</si>
  <si>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</si>
  <si>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</si>
  <si>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</si>
  <si>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</si>
  <si>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</si>
  <si>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</si>
  <si>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</si>
  <si>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</si>
  <si>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</si>
  <si>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</si>
  <si>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</si>
  <si>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</si>
  <si>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</si>
  <si>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</si>
  <si>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</si>
  <si>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</si>
  <si>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</si>
  <si>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</si>
  <si>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</si>
  <si>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</si>
  <si>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</si>
  <si>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</si>
  <si>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</si>
  <si>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</si>
  <si>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</si>
  <si>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</si>
  <si>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</si>
  <si>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</si>
  <si>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</si>
  <si>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</si>
  <si>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</si>
  <si>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</si>
  <si>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</si>
  <si>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</si>
  <si>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</si>
  <si>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</si>
  <si>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</si>
  <si>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</si>
  <si>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</si>
  <si>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</si>
  <si>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</si>
  <si>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</si>
  <si>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</si>
  <si>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</si>
  <si>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</si>
  <si>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</si>
  <si>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</si>
  <si>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</si>
  <si>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</si>
  <si>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</si>
  <si>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</si>
  <si>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</si>
  <si>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</si>
  <si>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</si>
  <si>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</si>
  <si>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</si>
  <si>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</si>
  <si>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</si>
  <si>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</si>
  <si>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</si>
  <si>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</si>
  <si>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</si>
  <si>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</si>
  <si>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</si>
  <si>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</si>
  <si>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</si>
  <si>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</si>
  <si>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</si>
  <si>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</si>
  <si>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</si>
  <si>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</si>
  <si>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</si>
  <si>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</si>
  <si>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</si>
  <si>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</si>
  <si>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</si>
  <si>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</si>
  <si>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</si>
  <si>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</si>
  <si>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</si>
  <si>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</si>
  <si>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</si>
  <si>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</si>
  <si>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</si>
  <si>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</si>
  <si>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</si>
  <si>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</si>
  <si>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</si>
  <si>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</si>
  <si>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</si>
  <si>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</si>
  <si>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</si>
  <si>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</si>
  <si>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</si>
  <si>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</si>
  <si>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</si>
  <si>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</si>
  <si>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</si>
  <si>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</si>
  <si>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</si>
  <si>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</si>
  <si>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</si>
  <si>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</si>
  <si>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</si>
  <si>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</si>
  <si>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</si>
  <si>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</si>
  <si>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</si>
  <si>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</si>
  <si>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</si>
  <si>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</si>
  <si>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</si>
  <si>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</si>
  <si>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</si>
  <si>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</si>
  <si>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</si>
  <si>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</si>
  <si>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</si>
  <si>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</si>
  <si>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</si>
  <si>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</si>
  <si>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</si>
  <si>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</si>
  <si>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</si>
  <si>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</si>
  <si>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</si>
  <si>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</si>
  <si>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</si>
  <si>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</si>
  <si>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</si>
  <si>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</si>
  <si>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</si>
  <si>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</si>
  <si>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</si>
  <si>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</si>
  <si>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</si>
  <si>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</si>
  <si>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</si>
  <si>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</si>
  <si>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</si>
  <si>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</si>
  <si>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</si>
  <si>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</si>
  <si>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</si>
  <si>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</si>
  <si>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</si>
  <si>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</si>
  <si>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</si>
  <si>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</si>
  <si>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</si>
  <si>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</si>
  <si>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</si>
  <si>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</si>
  <si>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</si>
  <si>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</si>
  <si>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</si>
  <si>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</si>
  <si>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</si>
  <si>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</si>
  <si>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</si>
  <si>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</si>
  <si>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</si>
  <si>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</si>
  <si>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</si>
  <si>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</si>
  <si>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</si>
  <si>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</si>
  <si>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</si>
  <si>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</si>
  <si>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</si>
  <si>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</si>
  <si>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</si>
  <si>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</si>
  <si>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</si>
  <si>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</si>
  <si>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</si>
  <si>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</si>
  <si>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</si>
  <si>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</si>
  <si>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</si>
  <si>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</si>
  <si>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</si>
  <si>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</si>
  <si>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</si>
  <si>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</si>
  <si>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</si>
  <si>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</si>
  <si>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</si>
  <si>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</si>
  <si>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</si>
  <si>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</si>
  <si>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</si>
  <si>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</si>
  <si>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</si>
  <si>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</si>
  <si>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</si>
  <si>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</si>
  <si>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</si>
  <si>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</si>
  <si>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</si>
  <si>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</si>
  <si>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</si>
  <si>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</si>
  <si>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</si>
  <si>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</si>
  <si>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</si>
  <si>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</si>
  <si>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</si>
  <si>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</si>
  <si>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</si>
  <si>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</si>
  <si>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</si>
  <si>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</si>
  <si>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</si>
  <si>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</si>
  <si>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</si>
  <si>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</si>
  <si>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</si>
  <si>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</si>
  <si>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</si>
  <si>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</si>
  <si>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</si>
  <si>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</si>
  <si>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</si>
  <si>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</si>
  <si>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</si>
  <si>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</si>
  <si>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</si>
  <si>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</si>
  <si>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</si>
  <si>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</si>
  <si>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</si>
  <si>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</si>
  <si>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</si>
  <si>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</si>
  <si>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</si>
  <si>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</si>
  <si>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</si>
  <si>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</si>
  <si>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</si>
  <si>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</si>
  <si>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</si>
  <si>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</si>
  <si>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</si>
  <si>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</si>
  <si>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</si>
  <si>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</si>
  <si>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</si>
  <si>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</si>
  <si>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</si>
  <si>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</si>
  <si>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</si>
  <si>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</si>
  <si>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</si>
  <si>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</si>
  <si>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</si>
  <si>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</si>
  <si>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</si>
  <si>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</si>
  <si>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</si>
  <si>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</si>
  <si>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</si>
  <si>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</si>
  <si>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</si>
  <si>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</si>
  <si>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</si>
  <si>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</si>
  <si>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</si>
  <si>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</si>
  <si>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</si>
  <si>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</si>
  <si>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</si>
  <si>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</si>
  <si>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</si>
  <si>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</si>
  <si>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</si>
  <si>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</si>
  <si>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</si>
  <si>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</si>
  <si>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</si>
  <si>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</si>
  <si>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</si>
  <si>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</si>
  <si>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</si>
  <si>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</si>
  <si>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</si>
  <si>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</si>
  <si>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</si>
  <si>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</si>
  <si>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</si>
  <si>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</si>
  <si>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</si>
  <si>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</si>
  <si>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</si>
  <si>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</si>
  <si>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</si>
  <si>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</si>
  <si>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</si>
  <si>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</si>
  <si>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</si>
  <si>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</si>
  <si>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</si>
  <si>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</si>
  <si>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</si>
  <si>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</si>
  <si>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</si>
  <si>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</si>
  <si>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</si>
  <si>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</si>
  <si>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</si>
  <si>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</si>
  <si>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</si>
  <si>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</si>
  <si>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</si>
  <si>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</si>
  <si>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</si>
  <si>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</si>
  <si>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</si>
  <si>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</si>
  <si>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</si>
  <si>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</si>
  <si>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</si>
  <si>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</si>
  <si>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</si>
  <si>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</si>
  <si>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</si>
  <si>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</si>
  <si>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</si>
  <si>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</si>
  <si>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</si>
  <si>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</si>
  <si>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</si>
  <si>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</si>
  <si>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</si>
  <si>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</si>
  <si>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</si>
  <si>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</si>
  <si>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</si>
  <si>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</si>
  <si>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</si>
  <si>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</si>
  <si>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</si>
  <si>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</si>
  <si>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</si>
  <si>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</si>
  <si>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</si>
  <si>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</si>
  <si>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</si>
  <si>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</si>
  <si>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</si>
  <si>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</si>
  <si>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</si>
  <si>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</si>
  <si>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</si>
  <si>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</si>
  <si>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</si>
  <si>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</si>
  <si>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</si>
  <si>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</si>
  <si>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</si>
  <si>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</si>
  <si>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</si>
  <si>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</si>
  <si>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</si>
  <si>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</si>
  <si>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</si>
  <si>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</si>
  <si>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</si>
  <si>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</si>
  <si>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</si>
  <si>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</si>
  <si>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</si>
  <si>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</si>
  <si>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</si>
  <si>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</si>
  <si>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</si>
  <si>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</si>
  <si>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</si>
  <si>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</si>
  <si>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</si>
  <si>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</si>
  <si>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</si>
  <si>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</si>
  <si>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</si>
  <si>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</si>
  <si>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</si>
  <si>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</si>
  <si>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</si>
  <si>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</si>
  <si>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</si>
  <si>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</si>
  <si>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</si>
  <si>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</si>
  <si>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</si>
  <si>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</si>
  <si>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</si>
  <si>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</si>
  <si>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</si>
  <si>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</si>
  <si>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</si>
  <si>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</si>
  <si>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</si>
  <si>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</si>
  <si>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</si>
  <si>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</si>
  <si>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</si>
  <si>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</si>
  <si>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</si>
  <si>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</si>
  <si>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</si>
  <si>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</si>
  <si>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</si>
  <si>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</si>
  <si>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</si>
  <si>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</si>
  <si>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</si>
  <si>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</si>
  <si>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</si>
  <si>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</si>
  <si>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</si>
  <si>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</si>
  <si>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</si>
  <si>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</si>
  <si>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</si>
  <si>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</si>
  <si>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</si>
  <si>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</si>
  <si>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</si>
  <si>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</si>
  <si>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</si>
  <si>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</si>
  <si>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</si>
  <si>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</si>
  <si>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</si>
  <si>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</si>
  <si>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</si>
  <si>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</si>
  <si>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</si>
  <si>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</si>
  <si>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</si>
  <si>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</si>
  <si>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</si>
  <si>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</si>
  <si>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</si>
  <si>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</si>
  <si>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</si>
  <si>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</si>
  <si>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</si>
  <si>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</si>
  <si>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</si>
  <si>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</si>
  <si>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</si>
  <si>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</si>
  <si>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</si>
  <si>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</si>
  <si>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</si>
  <si>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</si>
  <si>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</si>
  <si>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</si>
  <si>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</si>
  <si>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</si>
  <si>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</si>
  <si>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</si>
  <si>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</si>
  <si>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</si>
  <si>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</si>
  <si>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</si>
  <si>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</si>
  <si>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</si>
  <si>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</si>
  <si>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</si>
  <si>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</si>
  <si>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</si>
  <si>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</si>
  <si>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</si>
  <si>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</si>
  <si>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</si>
  <si>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</si>
  <si>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</si>
  <si>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</si>
  <si>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</si>
  <si>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</si>
  <si>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</si>
  <si>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</si>
  <si>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</si>
  <si>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</si>
  <si>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</si>
  <si>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</si>
  <si>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</si>
  <si>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</si>
  <si>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</si>
  <si>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</si>
  <si>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</si>
  <si>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</si>
  <si>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</si>
  <si>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</si>
  <si>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</si>
  <si>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</si>
  <si>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</si>
  <si>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</si>
  <si>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</si>
  <si>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</si>
  <si>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</si>
  <si>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</si>
  <si>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</si>
  <si>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</si>
  <si>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</si>
  <si>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</si>
  <si>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</si>
  <si>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</si>
  <si>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</si>
  <si>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</si>
  <si>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</si>
  <si>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</si>
  <si>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</si>
  <si>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</si>
  <si>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</si>
  <si>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</si>
  <si>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</si>
  <si>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</si>
  <si>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</si>
  <si>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</si>
  <si>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</si>
  <si>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</si>
  <si>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</si>
  <si>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</si>
  <si>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</si>
  <si>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</si>
  <si>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</si>
  <si>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</si>
  <si>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</si>
  <si>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</si>
  <si>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</si>
  <si>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</si>
  <si>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</si>
  <si>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</si>
  <si>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</si>
  <si>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</si>
  <si>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</si>
  <si>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</si>
  <si>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</si>
  <si>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</si>
  <si>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</si>
  <si>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</si>
  <si>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</si>
  <si>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</si>
  <si>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</si>
  <si>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</si>
  <si>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</si>
  <si>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</si>
  <si>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</si>
  <si>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</si>
  <si>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</si>
  <si>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</si>
  <si>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</si>
  <si>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</si>
  <si>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</si>
  <si>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</si>
  <si>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</si>
  <si>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</si>
  <si>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</si>
  <si>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</si>
  <si>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</si>
  <si>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</si>
  <si>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</si>
  <si>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</si>
  <si>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</si>
  <si>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</si>
  <si>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</si>
  <si>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</si>
  <si>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</si>
  <si>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</si>
  <si>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</si>
  <si>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</si>
  <si>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</si>
  <si>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</si>
  <si>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</si>
  <si>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</si>
  <si>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</si>
  <si>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</si>
  <si>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</si>
  <si>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</si>
  <si>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</si>
  <si>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</si>
  <si>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</si>
  <si>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</si>
  <si>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</si>
  <si>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</si>
  <si>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</si>
  <si>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</si>
  <si>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</si>
  <si>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</si>
  <si>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</si>
  <si>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</si>
  <si>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</si>
  <si>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</si>
  <si>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</si>
  <si>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</si>
  <si>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</si>
  <si>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</si>
  <si>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</si>
  <si>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</si>
  <si>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</si>
  <si>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</si>
  <si>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</si>
  <si>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</si>
  <si>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</si>
  <si>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</si>
  <si>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</si>
  <si>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</si>
  <si>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</si>
  <si>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</si>
  <si>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</si>
  <si>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</si>
  <si>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</si>
  <si>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</si>
  <si>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</si>
  <si>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</si>
  <si>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</si>
  <si>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</si>
  <si>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</si>
  <si>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</si>
  <si>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</si>
  <si>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</si>
  <si>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</si>
  <si>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</si>
  <si>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</si>
  <si>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</si>
  <si>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</si>
  <si>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</si>
  <si>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</si>
  <si>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</si>
  <si>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</si>
  <si>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</si>
  <si>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</si>
  <si>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</si>
  <si>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</si>
  <si>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</si>
  <si>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</si>
  <si>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</si>
  <si>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</si>
  <si>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</si>
  <si>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</si>
  <si>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</si>
  <si>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</si>
  <si>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</si>
  <si>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</si>
  <si>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</si>
  <si>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</si>
  <si>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</si>
  <si>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</si>
  <si>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</si>
  <si>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</si>
  <si>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</si>
  <si>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</si>
  <si>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</si>
  <si>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</si>
  <si>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</si>
  <si>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</si>
  <si>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</si>
  <si>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</si>
  <si>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</si>
  <si>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</si>
  <si>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</si>
  <si>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</si>
  <si>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</si>
  <si>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</si>
  <si>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</si>
  <si>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</si>
  <si>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</si>
  <si>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</si>
  <si>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</si>
  <si>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</si>
  <si>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</si>
  <si>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</si>
  <si>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</si>
  <si>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</si>
  <si>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</si>
  <si>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</si>
  <si>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</si>
  <si>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</si>
  <si>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</si>
  <si>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</si>
  <si>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</si>
  <si>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</si>
  <si>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</si>
  <si>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</si>
  <si>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</si>
  <si>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</si>
  <si>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</si>
  <si>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</si>
  <si>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</si>
  <si>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</si>
  <si>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</si>
  <si>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</si>
  <si>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</si>
  <si>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</si>
  <si>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</si>
  <si>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</si>
  <si>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</si>
  <si>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</si>
  <si>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</si>
  <si>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</si>
  <si>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</si>
  <si>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</si>
  <si>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</si>
  <si>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</si>
  <si>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</si>
  <si>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</si>
  <si>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</si>
  <si>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</si>
  <si>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</si>
  <si>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</si>
  <si>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</si>
  <si>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</si>
  <si>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</si>
  <si>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</si>
  <si>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</si>
  <si>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</si>
  <si>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</si>
  <si>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</si>
  <si>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</si>
  <si>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</si>
  <si>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</si>
  <si>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</si>
  <si>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</si>
  <si>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</si>
  <si>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</si>
  <si>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</si>
  <si>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</si>
  <si>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</si>
  <si>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</si>
  <si>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</si>
  <si>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</si>
  <si>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</si>
  <si>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</si>
  <si>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</si>
  <si>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</si>
  <si>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</si>
  <si>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</si>
  <si>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</si>
  <si>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</si>
  <si>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</si>
  <si>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</si>
  <si>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</si>
  <si>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</si>
  <si>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</si>
  <si>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</si>
  <si>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</si>
  <si>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</si>
  <si>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</si>
  <si>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</si>
  <si>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</si>
  <si>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</si>
  <si>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</si>
  <si>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</si>
  <si>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</si>
  <si>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</si>
  <si>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</si>
  <si>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</si>
  <si>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</si>
  <si>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</si>
  <si>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</si>
  <si>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</si>
  <si>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</si>
  <si>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</si>
  <si>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</si>
  <si>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</si>
  <si>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</si>
  <si>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</si>
  <si>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</si>
  <si>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</si>
  <si>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</si>
  <si>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</si>
  <si>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</si>
  <si>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</si>
  <si>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</si>
  <si>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</si>
  <si>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</si>
  <si>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</si>
  <si>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</si>
  <si>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</si>
  <si>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</si>
  <si>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</si>
  <si>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</si>
  <si>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</si>
  <si>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</si>
  <si>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</si>
  <si>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</si>
  <si>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</si>
  <si>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</si>
  <si>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</si>
  <si>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</si>
  <si>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</si>
  <si>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</si>
  <si>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</si>
  <si>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</si>
  <si>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</si>
  <si>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</si>
  <si>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</si>
  <si>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</si>
  <si>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</si>
  <si>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</si>
  <si>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</si>
  <si>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</si>
  <si>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</si>
  <si>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</si>
  <si>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</si>
  <si>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</si>
  <si>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</si>
  <si>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</si>
  <si>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</si>
  <si>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</si>
  <si>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</si>
  <si>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</si>
  <si>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</si>
  <si>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</si>
  <si>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</si>
  <si>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</si>
  <si>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</si>
  <si>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</si>
  <si>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</si>
  <si>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</si>
  <si>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</si>
  <si>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</si>
  <si>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</si>
  <si>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</si>
  <si>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</si>
  <si>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</si>
  <si>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</si>
  <si>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</si>
  <si>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</si>
  <si>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</si>
  <si>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</si>
  <si>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</si>
  <si>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</si>
  <si>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</si>
  <si>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</si>
  <si>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</si>
  <si>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</si>
  <si>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</si>
  <si>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</si>
  <si>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</si>
  <si>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</si>
  <si>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</si>
  <si>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</si>
  <si>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</si>
  <si>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</si>
  <si>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</si>
  <si>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</si>
  <si>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</si>
  <si>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</si>
  <si>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</si>
  <si>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</si>
  <si>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</si>
  <si>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</si>
  <si>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</si>
  <si>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</si>
  <si>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</si>
  <si>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</si>
  <si>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</si>
  <si>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</si>
  <si>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</si>
  <si>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</si>
  <si>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</si>
  <si>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</si>
  <si>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</si>
  <si>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</si>
  <si>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</si>
  <si>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</si>
  <si>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</si>
  <si>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</si>
  <si>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</si>
  <si>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</si>
  <si>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</si>
  <si>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</si>
  <si>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</si>
  <si>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</si>
  <si>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</si>
  <si>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</si>
  <si>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</si>
  <si>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</si>
  <si>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</si>
  <si>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</si>
  <si>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</si>
  <si>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</si>
  <si>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</si>
  <si>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</si>
  <si>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</si>
  <si>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</si>
  <si>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</si>
  <si>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</si>
  <si>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</si>
  <si>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</si>
  <si>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</si>
  <si>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</si>
  <si>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</si>
  <si>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</si>
  <si>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</si>
  <si>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</si>
  <si>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</si>
  <si>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</si>
  <si>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</si>
  <si>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</si>
  <si>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</si>
  <si>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</si>
  <si>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</si>
  <si>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</si>
  <si>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</si>
  <si>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</si>
  <si>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</si>
  <si>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</si>
  <si>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</si>
  <si>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</si>
  <si>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</si>
  <si>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</si>
  <si>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</si>
  <si>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</si>
  <si>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</si>
  <si>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</si>
  <si>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</si>
  <si>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</si>
  <si>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</si>
  <si>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</si>
  <si>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</si>
  <si>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</si>
  <si>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</si>
  <si>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</si>
  <si>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</si>
  <si>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</si>
  <si>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</si>
  <si>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</si>
  <si>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</si>
  <si>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</si>
  <si>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</si>
  <si>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</si>
  <si>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</si>
  <si>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</si>
  <si>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</si>
  <si>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</si>
  <si>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</si>
  <si>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</si>
  <si>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</si>
  <si>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</si>
  <si>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</si>
  <si>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</si>
  <si>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</si>
  <si>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</si>
  <si>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</si>
  <si>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</si>
  <si>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</si>
  <si>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</si>
  <si>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</si>
  <si>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</si>
  <si>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</si>
  <si>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</si>
  <si>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</si>
  <si>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</si>
  <si>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</si>
  <si>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</si>
  <si>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</si>
  <si>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</si>
  <si>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</si>
  <si>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</si>
  <si>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</si>
  <si>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</si>
  <si>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</si>
  <si>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</si>
  <si>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</si>
  <si>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</si>
  <si>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</si>
  <si>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</si>
  <si>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</si>
  <si>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</si>
  <si>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</si>
  <si>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</si>
  <si>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</si>
  <si>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</si>
  <si>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</si>
  <si>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</si>
  <si>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</si>
  <si>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</si>
  <si>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</si>
  <si>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</si>
  <si>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</si>
  <si>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</si>
  <si>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</si>
  <si>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</si>
  <si>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</si>
  <si>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</si>
  <si>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</si>
  <si>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</si>
  <si>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</si>
  <si>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</si>
  <si>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</si>
  <si>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</si>
  <si>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</si>
  <si>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</si>
  <si>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</si>
  <si>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</si>
  <si>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</si>
  <si>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</si>
  <si>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</si>
  <si>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</si>
  <si>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</si>
  <si>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</si>
  <si>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</si>
  <si>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</si>
  <si>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</si>
  <si>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</si>
  <si>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</si>
  <si>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</si>
  <si>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</si>
  <si>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</si>
  <si>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</si>
  <si>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</si>
  <si>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</si>
  <si>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</si>
  <si>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</si>
  <si>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</si>
  <si>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</si>
  <si>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</si>
  <si>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</si>
  <si>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</si>
  <si>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</si>
  <si>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</si>
  <si>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</si>
  <si>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</si>
  <si>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</si>
  <si>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</si>
  <si>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</si>
  <si>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</si>
  <si>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</si>
  <si>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</si>
  <si>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</si>
  <si>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</si>
  <si>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</si>
  <si>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</si>
  <si>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</si>
  <si>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</si>
  <si>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</si>
  <si>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</si>
  <si>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</si>
  <si>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</si>
  <si>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</si>
  <si>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</si>
  <si>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</si>
  <si>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</si>
  <si>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</si>
  <si>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</si>
  <si>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</si>
  <si>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</si>
  <si>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</si>
  <si>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</si>
  <si>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</si>
  <si>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</si>
  <si>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</si>
  <si>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</si>
  <si>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</si>
  <si>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</si>
  <si>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</si>
  <si>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</si>
  <si>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</si>
  <si>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</si>
  <si>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</si>
  <si>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</si>
  <si>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</si>
  <si>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</si>
  <si>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</si>
  <si>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</si>
  <si>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</si>
  <si>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</si>
  <si>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</si>
  <si>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</si>
  <si>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</si>
  <si>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</si>
  <si>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</si>
  <si>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</si>
  <si>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</si>
  <si>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</si>
  <si>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</si>
  <si>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</si>
  <si>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</si>
  <si>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</si>
  <si>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</si>
  <si>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</si>
  <si>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</si>
  <si>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</si>
  <si>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</si>
  <si>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</si>
  <si>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</si>
  <si>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</si>
  <si>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</si>
  <si>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</si>
  <si>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</si>
  <si>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</si>
  <si>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</si>
  <si>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</si>
  <si>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</si>
  <si>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</si>
  <si>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</si>
  <si>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</si>
  <si>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</si>
  <si>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</si>
  <si>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</si>
  <si>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</si>
  <si>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</si>
  <si>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</si>
  <si>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</si>
  <si>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</si>
  <si>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</si>
  <si>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</si>
  <si>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</si>
  <si>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</si>
  <si>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</si>
  <si>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</si>
  <si>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</si>
  <si>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</si>
  <si>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</si>
  <si>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</si>
  <si>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</si>
  <si>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</si>
  <si>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</si>
  <si>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</si>
  <si>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</si>
  <si>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</si>
  <si>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</si>
  <si>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</si>
  <si>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</si>
  <si>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</si>
  <si>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</si>
  <si>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</si>
  <si>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</si>
  <si>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</si>
  <si>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</si>
  <si>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</si>
  <si>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</si>
  <si>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</si>
  <si>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</si>
  <si>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</si>
  <si>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</si>
  <si>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</si>
  <si>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</si>
  <si>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</si>
  <si>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</si>
  <si>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</si>
  <si>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</si>
  <si>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</si>
  <si>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</si>
  <si>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</si>
  <si>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</si>
  <si>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</si>
  <si>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</si>
  <si>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</si>
  <si>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</si>
  <si>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</si>
  <si>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</si>
  <si>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</si>
  <si>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</si>
  <si>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</si>
  <si>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</si>
  <si>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</si>
  <si>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</si>
  <si>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</si>
  <si>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</si>
  <si>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</si>
  <si>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</si>
  <si>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</si>
  <si>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</si>
  <si>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</si>
  <si>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</si>
  <si>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</si>
  <si>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</si>
  <si>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</si>
  <si>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</si>
  <si>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</si>
  <si>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</si>
  <si>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</si>
  <si>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</si>
  <si>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</si>
  <si>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</si>
  <si>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</si>
  <si>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</si>
  <si>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</si>
  <si>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</si>
  <si>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</si>
  <si>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</si>
  <si>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</si>
  <si>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</si>
  <si>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</si>
  <si>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</si>
  <si>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</si>
  <si>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</si>
  <si>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</si>
  <si>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</si>
  <si>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</si>
  <si>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</si>
  <si>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</si>
  <si>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</si>
  <si>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</si>
  <si>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</si>
  <si>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</si>
  <si>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</si>
  <si>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</si>
  <si>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</si>
  <si>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</si>
  <si>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</si>
  <si>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</si>
  <si>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</si>
  <si>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</si>
  <si>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</si>
  <si>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</si>
  <si>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</si>
  <si>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</si>
  <si>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</si>
  <si>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</si>
  <si>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</si>
  <si>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</si>
  <si>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</si>
  <si>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</si>
  <si>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</si>
  <si>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</si>
  <si>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</si>
  <si>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</si>
  <si>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</si>
  <si>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</si>
  <si>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</si>
  <si>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</si>
  <si>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</si>
  <si>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</si>
  <si>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</si>
  <si>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</si>
  <si>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</si>
  <si>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</si>
  <si>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</si>
  <si>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</si>
  <si>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</si>
  <si>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</si>
  <si>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</si>
  <si>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</si>
  <si>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</si>
  <si>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</si>
  <si>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</si>
  <si>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</si>
  <si>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</si>
  <si>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</si>
  <si>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</si>
  <si>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</si>
  <si>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</si>
  <si>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</si>
  <si>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</si>
  <si>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</si>
  <si>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</si>
  <si>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</si>
  <si>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</si>
  <si>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</si>
  <si>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</si>
  <si>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</si>
  <si>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</si>
  <si>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</si>
  <si>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</si>
  <si>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</si>
  <si>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</si>
  <si>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</si>
  <si>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</si>
  <si>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</si>
  <si>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</si>
  <si>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</si>
  <si>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</si>
  <si>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</si>
  <si>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</si>
  <si>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</si>
  <si>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</si>
  <si>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</si>
  <si>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</si>
  <si>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</si>
  <si>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</si>
  <si>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</si>
  <si>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</si>
  <si>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</si>
  <si>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</si>
  <si>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</si>
  <si>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</si>
  <si>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</si>
  <si>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</si>
  <si>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</si>
  <si>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</si>
  <si>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</si>
  <si>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</si>
  <si>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</si>
  <si>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</si>
  <si>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</si>
  <si>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</si>
  <si>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</si>
  <si>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</si>
  <si>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</si>
  <si>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</si>
  <si>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</si>
  <si>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</si>
  <si>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</si>
  <si>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</si>
  <si>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</si>
  <si>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</si>
  <si>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</si>
  <si>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</si>
  <si>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</si>
  <si>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</si>
  <si>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</si>
  <si>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</si>
  <si>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</si>
  <si>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</si>
  <si>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</si>
  <si>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</si>
  <si>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</si>
  <si>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</si>
  <si>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</si>
  <si>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</si>
  <si>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</si>
  <si>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</si>
  <si>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</si>
  <si>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</si>
  <si>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</si>
  <si>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</si>
  <si>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</si>
  <si>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</si>
  <si>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</si>
  <si>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</si>
  <si>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</si>
  <si>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</si>
  <si>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</si>
  <si>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</si>
  <si>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</si>
  <si>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</si>
  <si>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</si>
  <si>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</si>
  <si>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</si>
  <si>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</si>
  <si>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</si>
  <si>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</si>
  <si>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</si>
  <si>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</si>
  <si>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</si>
  <si>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</si>
  <si>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</si>
  <si>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</si>
  <si>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</si>
  <si>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</si>
  <si>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</si>
  <si>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</si>
  <si>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</si>
  <si>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</si>
  <si>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</si>
  <si>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</si>
  <si>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</si>
  <si>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</si>
  <si>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</si>
  <si>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</si>
  <si>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</si>
  <si>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</si>
  <si>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</si>
  <si>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</si>
  <si>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</si>
  <si>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</si>
  <si>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</si>
  <si>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</si>
  <si>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</si>
  <si>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</si>
  <si>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</si>
  <si>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</si>
  <si>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</si>
  <si>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</si>
  <si>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</si>
  <si>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</si>
  <si>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</si>
  <si>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</si>
  <si>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</si>
  <si>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</si>
  <si>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</si>
  <si>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</si>
  <si>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</si>
  <si>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</si>
  <si>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</si>
  <si>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</si>
  <si>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</si>
  <si>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</si>
  <si>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</si>
  <si>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</si>
  <si>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</si>
  <si>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</si>
  <si>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</si>
  <si>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</si>
  <si>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</si>
  <si>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</si>
  <si>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</si>
  <si>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</si>
  <si>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</si>
  <si>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</si>
  <si>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</si>
  <si>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</si>
  <si>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</si>
  <si>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</si>
  <si>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</si>
  <si>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</si>
  <si>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</si>
  <si>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</si>
  <si>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</si>
  <si>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</si>
  <si>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</si>
  <si>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</si>
  <si>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</si>
  <si>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</si>
  <si>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</si>
  <si>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</si>
  <si>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</si>
  <si>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</si>
  <si>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</si>
  <si>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</si>
  <si>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</si>
  <si>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</si>
  <si>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</si>
  <si>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</si>
  <si>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</si>
  <si>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</si>
  <si>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</si>
  <si>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</si>
  <si>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</si>
  <si>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</si>
  <si>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</si>
  <si>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</si>
  <si>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</si>
  <si>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</si>
  <si>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</si>
  <si>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</si>
  <si>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</si>
  <si>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</si>
  <si>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</si>
  <si>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</si>
  <si>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</si>
  <si>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</si>
  <si>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</si>
  <si>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</si>
  <si>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</si>
  <si>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</si>
  <si>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</si>
  <si>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</si>
  <si>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</si>
  <si>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</si>
  <si>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</si>
  <si>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</si>
  <si>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</si>
  <si>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</si>
  <si>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</si>
  <si>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</si>
  <si>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</si>
  <si>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</si>
  <si>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</si>
  <si>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</si>
  <si>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</si>
  <si>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</si>
  <si>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</si>
  <si>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</si>
  <si>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</si>
  <si>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</si>
  <si>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</si>
  <si>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</si>
  <si>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</si>
  <si>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</si>
  <si>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</si>
  <si>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</si>
  <si>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</si>
  <si>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</si>
  <si>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</si>
  <si>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</si>
  <si>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</si>
  <si>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</si>
  <si>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</si>
  <si>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</si>
  <si>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</si>
  <si>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</si>
  <si>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</si>
  <si>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</si>
  <si>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</si>
  <si>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</si>
  <si>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</si>
  <si>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</si>
  <si>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</si>
  <si>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</si>
  <si>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</si>
  <si>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</si>
  <si>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</si>
  <si>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</si>
  <si>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</si>
  <si>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</si>
  <si>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</si>
  <si>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</si>
  <si>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</si>
  <si>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</si>
  <si>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</si>
  <si>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</si>
  <si>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</si>
  <si>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</si>
  <si>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</si>
  <si>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</si>
  <si>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</si>
  <si>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</si>
  <si>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</si>
  <si>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</si>
  <si>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</si>
  <si>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</si>
  <si>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</si>
  <si>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</si>
  <si>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</si>
  <si>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</si>
  <si>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</si>
  <si>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</si>
  <si>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</si>
  <si>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</si>
  <si>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</si>
  <si>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</si>
  <si>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</si>
  <si>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</si>
  <si>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</si>
  <si>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</si>
  <si>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</si>
  <si>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</si>
  <si>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</si>
  <si>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</si>
  <si>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</si>
  <si>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</si>
  <si>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</si>
  <si>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</si>
  <si>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</si>
  <si>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</si>
  <si>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</si>
  <si>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</si>
  <si>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</si>
  <si>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</si>
  <si>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</si>
  <si>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</si>
  <si>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</si>
  <si>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</si>
  <si>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</si>
  <si>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</si>
  <si>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</si>
  <si>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</si>
  <si>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</si>
  <si>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</si>
  <si>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</si>
  <si>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</si>
  <si>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</si>
  <si>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</si>
  <si>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</si>
  <si>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</si>
  <si>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</si>
  <si>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</si>
  <si>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</si>
  <si>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</si>
  <si>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</si>
  <si>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</si>
  <si>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</si>
  <si>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</si>
  <si>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</si>
  <si>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</si>
  <si>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</si>
  <si>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</si>
  <si>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</si>
  <si>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</si>
  <si>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</si>
  <si>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</si>
  <si>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</si>
  <si>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</si>
  <si>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</si>
  <si>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</si>
  <si>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</si>
  <si>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</si>
  <si>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</si>
  <si>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</si>
  <si>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</si>
  <si>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</si>
  <si>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</si>
  <si>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</si>
  <si>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</si>
  <si>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</si>
  <si>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</si>
  <si>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</si>
  <si>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</si>
  <si>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</si>
  <si>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</si>
  <si>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</si>
  <si>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</si>
  <si>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</si>
  <si>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</si>
  <si>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</si>
  <si>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</si>
  <si>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</si>
  <si>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</si>
  <si>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</si>
  <si>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</si>
  <si>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</si>
  <si>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</si>
  <si>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</si>
  <si>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</si>
  <si>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</si>
  <si>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</si>
  <si>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</si>
  <si>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</si>
  <si>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</si>
  <si>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</si>
  <si>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</si>
  <si>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</si>
  <si>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</si>
  <si>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</si>
  <si>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</si>
  <si>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</si>
  <si>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</si>
  <si>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</si>
  <si>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</si>
  <si>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</si>
  <si>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</si>
  <si>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</si>
  <si>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</si>
  <si>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</si>
  <si>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</si>
  <si>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</si>
  <si>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</si>
  <si>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</si>
  <si>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</si>
  <si>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</si>
  <si>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</si>
  <si>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</si>
  <si>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</si>
  <si>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</si>
  <si>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</si>
  <si>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</si>
  <si>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</si>
  <si>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</si>
  <si>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</si>
  <si>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</si>
  <si>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</si>
  <si>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</si>
  <si>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</si>
  <si>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</si>
  <si>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</si>
  <si>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</si>
  <si>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</si>
  <si>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</si>
  <si>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</si>
  <si>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</si>
  <si>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</si>
  <si>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</si>
  <si>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</si>
  <si>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</si>
  <si>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</si>
  <si>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</si>
  <si>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</si>
  <si>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</si>
  <si>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</si>
  <si>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</si>
  <si>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</si>
  <si>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</si>
  <si>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</si>
  <si>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</si>
  <si>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</si>
  <si>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</si>
  <si>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</si>
  <si>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</si>
  <si>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</si>
  <si>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</si>
  <si>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</si>
  <si>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</si>
  <si>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</si>
  <si>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</si>
  <si>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</si>
  <si>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</si>
  <si>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</si>
  <si>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</si>
  <si>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</si>
  <si>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</si>
  <si>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</si>
  <si>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</si>
  <si>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</si>
  <si>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</si>
  <si>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</si>
  <si>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</si>
  <si>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</si>
  <si>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</si>
  <si>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</si>
  <si>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</si>
  <si>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</si>
  <si>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</si>
  <si>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</si>
  <si>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</si>
  <si>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</si>
  <si>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</si>
  <si>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</si>
  <si>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</si>
  <si>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</si>
  <si>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</si>
  <si>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</si>
  <si>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</si>
  <si>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</si>
  <si>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</si>
  <si>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</si>
  <si>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</si>
  <si>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</si>
  <si>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</si>
  <si>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</si>
  <si>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</si>
  <si>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</si>
  <si>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</si>
  <si>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</si>
  <si>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</si>
  <si>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</si>
  <si>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</si>
  <si>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</si>
  <si>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</si>
  <si>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</si>
  <si>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</si>
  <si>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</si>
  <si>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</si>
  <si>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</si>
  <si>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</si>
  <si>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</si>
  <si>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</si>
  <si>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</si>
  <si>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</si>
  <si>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</si>
  <si>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</si>
  <si>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</si>
  <si>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</si>
  <si>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</si>
  <si>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</si>
  <si>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</si>
  <si>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</si>
  <si>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</si>
  <si>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</si>
  <si>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</si>
  <si>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</si>
  <si>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</si>
  <si>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</si>
  <si>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</si>
  <si>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</si>
  <si>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</si>
  <si>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</si>
  <si>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</si>
  <si>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</si>
  <si>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</si>
  <si>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</si>
  <si>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</si>
  <si>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</si>
  <si>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</si>
  <si>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</si>
  <si>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</si>
  <si>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</si>
  <si>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</si>
  <si>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</si>
  <si>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</si>
  <si>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</si>
  <si>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</si>
  <si>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</si>
  <si>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</si>
  <si>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</si>
  <si>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</si>
  <si>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</si>
  <si>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</si>
  <si>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</si>
  <si>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</si>
  <si>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</si>
  <si>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</si>
  <si>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</si>
  <si>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</si>
  <si>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</si>
  <si>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</si>
  <si>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</si>
  <si>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</si>
  <si>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</si>
  <si>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</si>
  <si>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</si>
  <si>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</si>
  <si>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</si>
  <si>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</si>
  <si>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</si>
  <si>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</si>
  <si>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</si>
  <si>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</si>
  <si>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</si>
  <si>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</si>
  <si>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</si>
  <si>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</si>
  <si>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</si>
  <si>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</si>
  <si>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</si>
  <si>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</si>
  <si>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</si>
  <si>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</si>
  <si>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</si>
  <si>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</si>
  <si>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</si>
  <si>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</si>
  <si>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</si>
  <si>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</si>
  <si>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</si>
  <si>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</si>
  <si>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</si>
  <si>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</si>
  <si>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</si>
  <si>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</si>
  <si>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</si>
  <si>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</si>
  <si>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</si>
  <si>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</si>
  <si>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</si>
  <si>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</si>
  <si>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</si>
  <si>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</si>
  <si>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</si>
  <si>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</si>
  <si>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</si>
  <si>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</si>
  <si>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</si>
  <si>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</si>
  <si>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</si>
  <si>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</si>
  <si>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</si>
  <si>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</si>
  <si>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</si>
  <si>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</si>
  <si>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</si>
  <si>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</si>
  <si>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</si>
  <si>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</si>
  <si>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</si>
  <si>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</si>
  <si>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</si>
  <si>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</si>
  <si>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</si>
  <si>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</si>
  <si>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</si>
  <si>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</si>
  <si>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</si>
  <si>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</si>
  <si>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</si>
  <si>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</si>
  <si>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</si>
  <si>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</si>
  <si>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</si>
  <si>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</si>
  <si>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</si>
  <si>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</si>
  <si>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</si>
  <si>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</si>
  <si>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</si>
  <si>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</si>
  <si>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</si>
  <si>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</si>
  <si>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</si>
  <si>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</si>
  <si>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</si>
  <si>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</si>
  <si>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</si>
  <si>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</si>
  <si>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</si>
  <si>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</si>
  <si>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</si>
  <si>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</si>
  <si>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</si>
  <si>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</si>
  <si>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</si>
  <si>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</si>
  <si>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</si>
  <si>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</si>
  <si>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</si>
  <si>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</si>
  <si>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</si>
  <si>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</si>
  <si>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</si>
  <si>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</si>
  <si>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</si>
  <si>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</si>
  <si>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</si>
  <si>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</si>
  <si>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</si>
  <si>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</si>
  <si>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</si>
  <si>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</si>
  <si>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</si>
  <si>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</si>
  <si>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</si>
  <si>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</si>
  <si>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</si>
  <si>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</si>
  <si>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</si>
  <si>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</si>
  <si>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</si>
  <si>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</si>
  <si>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</si>
  <si>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</si>
  <si>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</si>
  <si>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</si>
  <si>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</si>
  <si>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</si>
  <si>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</si>
  <si>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</si>
  <si>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</si>
  <si>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</si>
  <si>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</si>
  <si>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</si>
  <si>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</si>
  <si>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</si>
  <si>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</si>
  <si>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</si>
  <si>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</si>
  <si>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</si>
  <si>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</si>
  <si>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</si>
  <si>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</si>
  <si>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</si>
  <si>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</si>
  <si>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</si>
  <si>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</si>
  <si>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</si>
  <si>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</si>
  <si>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</si>
  <si>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</si>
  <si>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</si>
  <si>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</si>
  <si>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</si>
  <si>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</si>
  <si>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</si>
  <si>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</si>
  <si>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</si>
  <si>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</si>
  <si>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</si>
  <si>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</si>
  <si>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</si>
  <si>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</si>
  <si>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</si>
  <si>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</si>
  <si>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</si>
  <si>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</si>
  <si>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</si>
  <si>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</si>
  <si>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</si>
  <si>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</si>
  <si>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</si>
  <si>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</si>
  <si>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</si>
  <si>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</si>
  <si>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</si>
  <si>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</si>
  <si>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</si>
  <si>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</si>
  <si>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</si>
  <si>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</si>
  <si>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</si>
  <si>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</si>
  <si>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</si>
  <si>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</si>
  <si>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</si>
  <si>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</si>
  <si>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</si>
  <si>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</si>
  <si>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</si>
  <si>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</si>
  <si>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</si>
  <si>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</si>
  <si>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</si>
  <si>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</si>
  <si>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</si>
  <si>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</si>
  <si>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</si>
  <si>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</si>
  <si>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</si>
  <si>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</si>
  <si>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</si>
  <si>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</si>
  <si>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</si>
  <si>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</si>
  <si>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</si>
  <si>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</si>
  <si>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</si>
  <si>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</si>
  <si>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</si>
  <si>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</si>
  <si>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</si>
  <si>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</si>
  <si>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</si>
  <si>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</si>
  <si>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</si>
  <si>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</si>
  <si>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</si>
  <si>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</si>
  <si>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</si>
  <si>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</si>
  <si>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</si>
  <si>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</si>
  <si>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</si>
  <si>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</si>
  <si>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</si>
  <si>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</si>
  <si>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</si>
  <si>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</si>
  <si>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</si>
  <si>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</si>
  <si>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</si>
  <si>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</si>
  <si>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</si>
  <si>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</si>
  <si>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</si>
  <si>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</si>
  <si>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</si>
  <si>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</si>
  <si>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</si>
  <si>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</si>
  <si>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</si>
  <si>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</si>
  <si>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</si>
  <si>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</si>
  <si>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</si>
  <si>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</si>
  <si>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</si>
  <si>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</si>
  <si>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</si>
  <si>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</si>
  <si>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</si>
  <si>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</si>
  <si>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</si>
  <si>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</si>
  <si>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</si>
  <si>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</si>
  <si>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</si>
  <si>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</si>
  <si>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</si>
  <si>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</si>
  <si>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</si>
  <si>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</si>
  <si>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</si>
  <si>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</si>
  <si>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</si>
  <si>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</si>
  <si>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</si>
  <si>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</si>
  <si>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</si>
  <si>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</si>
  <si>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</si>
  <si>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</si>
  <si>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</si>
  <si>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</si>
  <si>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</si>
  <si>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</si>
  <si>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</si>
  <si>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</si>
  <si>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</si>
  <si>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</si>
  <si>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</si>
  <si>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</si>
  <si>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</si>
  <si>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</si>
  <si>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</si>
  <si>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</si>
  <si>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</si>
  <si>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</si>
  <si>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</si>
  <si>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</si>
  <si>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</si>
  <si>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</si>
  <si>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</si>
  <si>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</si>
  <si>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</si>
  <si>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</si>
  <si>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</si>
  <si>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</si>
  <si>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</si>
  <si>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</si>
  <si>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</si>
  <si>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</si>
  <si>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</si>
  <si>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</si>
  <si>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</si>
  <si>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</si>
  <si>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</si>
  <si>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</si>
  <si>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</si>
  <si>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</si>
  <si>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</si>
  <si>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</si>
  <si>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</si>
  <si>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</si>
  <si>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</si>
  <si>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</si>
  <si>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</si>
  <si>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</si>
  <si>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</si>
  <si>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</si>
  <si>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</si>
  <si>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</si>
  <si>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</si>
  <si>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</si>
  <si>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</si>
  <si>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</si>
  <si>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</si>
  <si>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</si>
  <si>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</si>
  <si>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</si>
  <si>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</si>
  <si>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</si>
  <si>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</si>
  <si>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</si>
  <si>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</si>
  <si>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</si>
  <si>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</si>
  <si>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</si>
  <si>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</si>
  <si>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</si>
  <si>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</si>
  <si>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</si>
  <si>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</si>
  <si>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</si>
  <si>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</si>
  <si>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</si>
  <si>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</si>
  <si>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</si>
  <si>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</si>
  <si>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</si>
  <si>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</si>
  <si>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</si>
  <si>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</si>
  <si>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</si>
  <si>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</si>
  <si>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</si>
  <si>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</si>
  <si>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</si>
  <si>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</si>
  <si>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</si>
  <si>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</si>
  <si>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</si>
  <si>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</si>
  <si>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</si>
  <si>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</si>
  <si>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</si>
  <si>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</si>
  <si>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</si>
  <si>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</si>
  <si>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</si>
  <si>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</si>
  <si>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</si>
  <si>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</si>
  <si>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</si>
  <si>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</si>
  <si>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</si>
  <si>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</si>
  <si>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</si>
  <si>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</si>
  <si>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</si>
  <si>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</si>
  <si>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</si>
  <si>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</si>
  <si>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</si>
  <si>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</si>
  <si>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</si>
  <si>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</si>
  <si>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</si>
  <si>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</si>
  <si>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</si>
  <si>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</si>
  <si>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</si>
  <si>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</si>
  <si>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</si>
  <si>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</si>
  <si>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</si>
  <si>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</si>
  <si>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</si>
  <si>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</si>
  <si>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</si>
  <si>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</si>
  <si>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</si>
  <si>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</si>
  <si>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</si>
  <si>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</si>
  <si>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</si>
  <si>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</si>
  <si>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</si>
  <si>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</si>
  <si>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</si>
  <si>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</si>
  <si>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</si>
  <si>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</si>
  <si>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</si>
  <si>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</si>
  <si>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</si>
  <si>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</si>
  <si>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</si>
  <si>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</si>
  <si>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</si>
  <si>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</si>
  <si>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</si>
  <si>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</si>
  <si>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</si>
  <si>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</si>
  <si>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</si>
  <si>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</si>
  <si>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</si>
  <si>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</si>
  <si>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</si>
  <si>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</si>
  <si>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</si>
  <si>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</si>
  <si>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</si>
  <si>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</si>
  <si>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</si>
  <si>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</si>
  <si>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</si>
  <si>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</si>
  <si>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</si>
  <si>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</si>
  <si>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</si>
  <si>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</si>
  <si>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</si>
  <si>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</si>
  <si>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</si>
  <si>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</si>
  <si>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</si>
  <si>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</si>
  <si>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</si>
  <si>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</si>
  <si>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</si>
  <si>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</si>
  <si>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</si>
  <si>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</si>
  <si>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</si>
  <si>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</si>
  <si>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</si>
  <si>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</si>
  <si>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</si>
  <si>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</si>
  <si>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</si>
  <si>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</si>
  <si>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</si>
  <si>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</si>
  <si>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</si>
  <si>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</si>
  <si>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</si>
  <si>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</si>
  <si>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</si>
  <si>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</si>
  <si>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</si>
  <si>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</si>
  <si>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</si>
  <si>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</si>
  <si>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</si>
  <si>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</si>
  <si>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</si>
  <si>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</si>
  <si>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</si>
  <si>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</si>
  <si>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</si>
  <si>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</si>
  <si>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</si>
  <si>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</si>
  <si>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</si>
  <si>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</si>
  <si>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</si>
  <si>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</si>
  <si>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</si>
  <si>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</si>
  <si>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</si>
  <si>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</si>
  <si>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</si>
  <si>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</si>
  <si>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</si>
  <si>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</si>
  <si>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</si>
  <si>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</si>
  <si>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</si>
  <si>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</si>
  <si>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</si>
  <si>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</si>
  <si>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</si>
  <si>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</si>
  <si>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</si>
  <si>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</si>
  <si>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</si>
  <si>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</si>
  <si>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</si>
  <si>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</si>
  <si>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</si>
  <si>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</si>
  <si>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</si>
  <si>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</si>
  <si>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</si>
  <si>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</si>
  <si>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</si>
  <si>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</si>
  <si>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</si>
  <si>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</si>
  <si>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</si>
  <si>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</si>
  <si>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</si>
  <si>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</si>
  <si>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</si>
  <si>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</si>
  <si>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</si>
  <si>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</si>
  <si>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</si>
  <si>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</si>
  <si>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</si>
  <si>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</si>
  <si>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</si>
  <si>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</si>
  <si>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</si>
  <si>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</si>
  <si>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</si>
  <si>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</si>
  <si>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</si>
  <si>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</si>
  <si>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</si>
  <si>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</si>
  <si>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</si>
  <si>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</si>
  <si>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</si>
  <si>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</si>
  <si>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</si>
  <si>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</si>
  <si>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</si>
  <si>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</si>
  <si>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</si>
  <si>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</si>
  <si>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</si>
  <si>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</si>
  <si>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</si>
  <si>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</si>
  <si>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</si>
  <si>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</si>
  <si>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</si>
  <si>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</si>
  <si>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</si>
  <si>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</si>
  <si>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</si>
  <si>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</si>
  <si>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</si>
  <si>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</si>
  <si>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</si>
  <si>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</si>
  <si>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</si>
  <si>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</si>
  <si>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</si>
  <si>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</si>
  <si>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</si>
  <si>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</si>
  <si>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</si>
  <si>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</si>
  <si>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</si>
  <si>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</si>
  <si>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</si>
  <si>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</si>
  <si>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</si>
  <si>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</si>
  <si>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</si>
  <si>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</si>
  <si>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</si>
  <si>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</si>
  <si>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</si>
  <si>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</si>
  <si>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</si>
  <si>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</si>
  <si>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</si>
  <si>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</si>
  <si>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</si>
  <si>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</si>
  <si>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</si>
  <si>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</si>
  <si>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</si>
  <si>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</si>
  <si>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</si>
  <si>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</si>
  <si>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</si>
  <si>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</si>
  <si>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</si>
  <si>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</si>
  <si>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</si>
  <si>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</si>
  <si>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</si>
  <si>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</si>
  <si>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</si>
  <si>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</si>
  <si>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</si>
  <si>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</si>
  <si>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</si>
  <si>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</si>
  <si>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</si>
  <si>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</si>
  <si>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</si>
  <si>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</si>
  <si>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</si>
  <si>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</si>
  <si>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</si>
  <si>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</si>
  <si>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</si>
  <si>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</si>
  <si>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</si>
  <si>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</si>
  <si>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</si>
  <si>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</si>
  <si>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</si>
  <si>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</si>
  <si>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</si>
  <si>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</si>
  <si>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</si>
  <si>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</si>
  <si>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</si>
  <si>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</si>
  <si>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</si>
  <si>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</si>
  <si>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</si>
  <si>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</si>
  <si>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</si>
  <si>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</si>
  <si>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</si>
  <si>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</si>
  <si>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</si>
  <si>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</si>
  <si>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</si>
  <si>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</si>
  <si>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</si>
  <si>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</si>
  <si>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</si>
  <si>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</si>
  <si>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</si>
  <si>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</si>
  <si>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</si>
  <si>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</si>
  <si>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</si>
  <si>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</si>
  <si>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</si>
  <si>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</si>
  <si>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</si>
  <si>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</si>
  <si>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</si>
  <si>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</si>
  <si>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</si>
  <si>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</si>
  <si>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</si>
  <si>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</si>
  <si>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</si>
  <si>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</si>
  <si>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</si>
  <si>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</si>
  <si>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</si>
  <si>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</si>
  <si>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</si>
  <si>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</si>
  <si>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</si>
  <si>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</si>
  <si>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</si>
  <si>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</si>
  <si>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</si>
  <si>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</si>
  <si>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</si>
  <si>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</si>
  <si>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</si>
  <si>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</si>
  <si>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</si>
  <si>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</si>
  <si>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</si>
  <si>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</si>
  <si>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</si>
  <si>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</si>
  <si>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</si>
  <si>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</si>
  <si>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</si>
  <si>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</si>
  <si>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</si>
  <si>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</si>
  <si>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</si>
  <si>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</si>
  <si>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</si>
  <si>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</si>
  <si>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</si>
  <si>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</si>
  <si>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</si>
  <si>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</si>
  <si>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</si>
  <si>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</si>
  <si>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</si>
  <si>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</si>
  <si>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</si>
  <si>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</si>
  <si>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</si>
  <si>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</si>
  <si>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</si>
  <si>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</si>
  <si>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</si>
  <si>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</si>
  <si>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</si>
  <si>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</si>
  <si>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</si>
  <si>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</si>
  <si>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</si>
  <si>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</si>
  <si>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</si>
  <si>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</si>
  <si>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</si>
  <si>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</si>
  <si>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</si>
  <si>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</si>
  <si>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</si>
  <si>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</si>
  <si>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</si>
  <si>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</si>
  <si>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</si>
  <si>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</si>
  <si>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</si>
  <si>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</si>
  <si>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</si>
  <si>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</si>
  <si>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</si>
  <si>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</si>
  <si>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</si>
  <si>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</si>
  <si>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</si>
  <si>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</si>
  <si>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</si>
  <si>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</si>
  <si>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</si>
  <si>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</si>
  <si>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</si>
  <si>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</si>
  <si>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</si>
  <si>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</si>
  <si>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</si>
  <si>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</si>
  <si>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</si>
  <si>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</si>
  <si>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</si>
  <si>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</si>
  <si>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</si>
  <si>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</si>
  <si>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</si>
  <si>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</si>
  <si>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</si>
  <si>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</si>
  <si>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</si>
  <si>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</si>
  <si>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</si>
  <si>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</si>
  <si>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</si>
  <si>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</si>
  <si>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</si>
  <si>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</si>
  <si>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</si>
  <si>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</si>
  <si>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</si>
  <si>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</si>
  <si>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</si>
  <si>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</si>
  <si>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</si>
  <si>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</si>
  <si>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</si>
  <si>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</si>
  <si>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</si>
  <si>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</si>
  <si>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</si>
  <si>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</si>
  <si>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</si>
  <si>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</si>
  <si>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</si>
  <si>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</si>
  <si>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</si>
  <si>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</si>
  <si>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</si>
  <si>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</si>
  <si>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</si>
  <si>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</si>
  <si>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</si>
  <si>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</si>
  <si>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</si>
  <si>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</si>
  <si>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</si>
  <si>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</si>
  <si>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</si>
  <si>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</si>
  <si>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</si>
  <si>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</si>
  <si>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</si>
  <si>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</si>
  <si>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</si>
  <si>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</si>
  <si>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</si>
  <si>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</si>
  <si>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</si>
  <si>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</si>
  <si>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</si>
  <si>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</si>
  <si>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</si>
  <si>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</si>
  <si>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</si>
  <si>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</si>
  <si>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</si>
  <si>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</si>
  <si>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</si>
  <si>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</si>
  <si>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</si>
  <si>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</si>
  <si>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</si>
  <si>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</si>
  <si>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</si>
  <si>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</si>
  <si>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</si>
  <si>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</si>
  <si>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</si>
  <si>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</si>
  <si>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</si>
  <si>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</si>
  <si>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</si>
  <si>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</si>
  <si>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</si>
  <si>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</si>
  <si>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</si>
  <si>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</si>
  <si>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</si>
  <si>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</si>
  <si>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</si>
  <si>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</si>
  <si>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</si>
  <si>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</si>
  <si>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</si>
  <si>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</si>
  <si>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</si>
  <si>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</si>
  <si>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</si>
  <si>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</si>
  <si>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</si>
  <si>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</si>
  <si>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</si>
  <si>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</si>
  <si>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</si>
  <si>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</si>
  <si>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</si>
  <si>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</si>
  <si>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</si>
  <si>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</si>
  <si>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</si>
  <si>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</si>
  <si>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</si>
  <si>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</si>
  <si>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</si>
  <si>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</si>
  <si>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</si>
  <si>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</si>
  <si>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</si>
  <si>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</si>
  <si>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</si>
  <si>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</si>
  <si>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</si>
  <si>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</si>
  <si>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</si>
  <si>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</si>
  <si>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</si>
  <si>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</si>
  <si>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</si>
  <si>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</si>
  <si>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</si>
  <si>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</si>
  <si>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</si>
  <si>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</si>
  <si>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</si>
  <si>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</si>
  <si>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</si>
  <si>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</si>
  <si>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</si>
  <si>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</si>
  <si>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</si>
  <si>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</si>
  <si>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</si>
  <si>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</si>
  <si>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</si>
  <si>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</si>
  <si>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</si>
  <si>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</si>
  <si>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</si>
  <si>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</si>
  <si>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</si>
  <si>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</si>
  <si>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</si>
  <si>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</si>
  <si>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</si>
  <si>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</si>
  <si>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</si>
  <si>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</si>
  <si>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</si>
  <si>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</si>
  <si>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</si>
  <si>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</si>
  <si>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</si>
  <si>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</si>
  <si>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</si>
  <si>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</si>
  <si>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</si>
  <si>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</si>
  <si>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</si>
  <si>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</si>
  <si>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</si>
  <si>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</si>
  <si>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</si>
  <si>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</si>
  <si>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</si>
  <si>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</si>
  <si>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</si>
  <si>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</si>
  <si>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</si>
  <si>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</si>
  <si>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</si>
  <si>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</si>
  <si>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</si>
  <si>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</si>
  <si>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</si>
  <si>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</si>
  <si>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</si>
  <si>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</si>
  <si>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</si>
  <si>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</si>
  <si>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</si>
  <si>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</si>
  <si>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</si>
  <si>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</si>
  <si>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</si>
  <si>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</si>
  <si>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</si>
  <si>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</si>
  <si>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</si>
  <si>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</si>
  <si>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</si>
  <si>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</si>
  <si>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</si>
  <si>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</si>
  <si>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</si>
  <si>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</si>
  <si>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</si>
  <si>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</si>
  <si>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</si>
  <si>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</si>
  <si>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</si>
  <si>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</si>
  <si>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</si>
  <si>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</si>
  <si>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</si>
  <si>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</si>
  <si>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</si>
  <si>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</si>
  <si>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</si>
  <si>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</si>
  <si>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</si>
  <si>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</si>
  <si>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</si>
  <si>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</si>
  <si>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</si>
  <si>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</si>
  <si>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</si>
  <si>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</si>
  <si>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</si>
  <si>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</si>
  <si>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</si>
  <si>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</si>
  <si>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</si>
  <si>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</si>
  <si>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</si>
  <si>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</si>
  <si>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</si>
  <si>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</si>
  <si>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</si>
  <si>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</si>
  <si>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</si>
  <si>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</si>
  <si>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</si>
  <si>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</si>
  <si>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</si>
  <si>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</si>
  <si>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</si>
  <si>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</si>
  <si>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</si>
  <si>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</si>
  <si>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</si>
  <si>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</si>
  <si>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</si>
  <si>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</si>
  <si>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</si>
  <si>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</si>
  <si>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</si>
  <si>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</si>
  <si>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</si>
  <si>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</si>
  <si>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</si>
  <si>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</si>
  <si>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</si>
  <si>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</si>
  <si>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</si>
  <si>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</si>
  <si>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</si>
  <si>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</si>
  <si>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</si>
  <si>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</si>
  <si>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</si>
  <si>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</si>
  <si>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</si>
  <si>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</si>
  <si>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</si>
  <si>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</si>
  <si>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</si>
  <si>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</si>
  <si>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</si>
  <si>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</si>
  <si>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</si>
  <si>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</si>
  <si>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</si>
  <si>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</si>
  <si>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</si>
  <si>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</si>
  <si>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</si>
  <si>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</si>
  <si>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</si>
  <si>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</si>
  <si>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</si>
  <si>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</si>
  <si>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</si>
  <si>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</si>
  <si>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</si>
  <si>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</si>
  <si>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</si>
  <si>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</si>
  <si>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</si>
  <si>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</si>
  <si>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</si>
  <si>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</si>
  <si>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</si>
  <si>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</si>
  <si>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</si>
  <si>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</si>
  <si>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</si>
  <si>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</si>
  <si>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</si>
  <si>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</si>
  <si>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</si>
  <si>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</si>
  <si>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</si>
  <si>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</si>
  <si>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</si>
  <si>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</si>
  <si>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</si>
  <si>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</si>
  <si>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</si>
  <si>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</si>
  <si>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</si>
  <si>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</si>
  <si>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</si>
  <si>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</si>
  <si>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</si>
  <si>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</si>
  <si>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</si>
  <si>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</si>
  <si>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</si>
  <si>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</si>
  <si>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</si>
  <si>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</si>
  <si>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</si>
  <si>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</si>
  <si>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</si>
  <si>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</si>
  <si>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</si>
  <si>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</si>
  <si>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</si>
  <si>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</si>
  <si>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</si>
  <si>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</si>
  <si>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</si>
  <si>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</si>
  <si>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</si>
  <si>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</si>
  <si>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</si>
  <si>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</si>
  <si>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</si>
  <si>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</si>
  <si>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</si>
  <si>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</si>
  <si>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</si>
  <si>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</si>
  <si>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</si>
  <si>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</si>
  <si>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</si>
  <si>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</si>
  <si>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</si>
  <si>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</si>
  <si>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</si>
  <si>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</si>
  <si>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</si>
  <si>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</si>
  <si>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</si>
  <si>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</si>
  <si>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</si>
  <si>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</si>
  <si>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</si>
  <si>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</si>
  <si>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</si>
  <si>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</si>
  <si>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</si>
  <si>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</si>
  <si>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</si>
  <si>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</si>
  <si>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</si>
  <si>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</si>
  <si>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</si>
  <si>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</si>
  <si>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</si>
  <si>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</si>
  <si>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</si>
  <si>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</si>
  <si>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</si>
  <si>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</si>
  <si>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</si>
  <si>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</si>
  <si>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</si>
  <si>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</si>
  <si>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</si>
  <si>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</si>
  <si>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</si>
  <si>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</si>
  <si>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</si>
  <si>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</si>
  <si>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</si>
  <si>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</si>
  <si>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</si>
  <si>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</si>
  <si>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</si>
  <si>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</si>
  <si>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</si>
  <si>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</si>
  <si>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</si>
  <si>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</si>
  <si>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</si>
  <si>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</si>
  <si>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</si>
  <si>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</si>
  <si>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</si>
  <si>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</si>
  <si>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</si>
  <si>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</si>
  <si>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</si>
  <si>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</si>
  <si>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</si>
  <si>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</si>
  <si>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</si>
  <si>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</si>
  <si>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</si>
  <si>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</si>
  <si>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</si>
  <si>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</si>
  <si>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</si>
  <si>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</si>
  <si>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</si>
  <si>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</si>
  <si>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</si>
  <si>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</si>
  <si>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</si>
  <si>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</si>
  <si>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</si>
  <si>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</si>
  <si>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</si>
  <si>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</si>
  <si>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</si>
  <si>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</si>
  <si>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</si>
  <si>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</si>
  <si>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</si>
  <si>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</si>
  <si>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</si>
  <si>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</si>
  <si>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</si>
  <si>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</si>
  <si>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</si>
  <si>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</si>
  <si>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</si>
  <si>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</si>
  <si>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</si>
  <si>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</si>
  <si>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</si>
  <si>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</si>
  <si>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</si>
  <si>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</si>
  <si>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</si>
  <si>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</si>
  <si>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</si>
  <si>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</si>
  <si>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</si>
  <si>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</si>
  <si>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</si>
  <si>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</si>
  <si>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</si>
  <si>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</si>
  <si>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</si>
  <si>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</si>
  <si>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</si>
  <si>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</si>
  <si>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</si>
  <si>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</si>
  <si>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</si>
  <si>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</si>
  <si>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</si>
  <si>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</si>
  <si>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</si>
  <si>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</si>
  <si>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</si>
  <si>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</si>
  <si>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</si>
  <si>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</si>
  <si>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</si>
  <si>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</si>
  <si>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</si>
  <si>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</si>
  <si>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</si>
  <si>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</si>
  <si>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</si>
  <si>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</si>
  <si>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</si>
  <si>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</si>
  <si>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</si>
  <si>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</si>
  <si>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</si>
  <si>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</si>
  <si>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</si>
  <si>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</si>
  <si>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</si>
  <si>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</si>
  <si>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</si>
  <si>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</si>
  <si>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</si>
  <si>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</si>
  <si>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</si>
  <si>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</si>
  <si>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</si>
  <si>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</si>
  <si>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</si>
  <si>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</si>
  <si>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</si>
  <si>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</si>
  <si>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</si>
  <si>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</si>
  <si>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</si>
  <si>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</si>
  <si>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</si>
  <si>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</si>
  <si>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</si>
  <si>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</si>
  <si>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</si>
  <si>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</si>
  <si>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</si>
  <si>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</si>
  <si>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</si>
  <si>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</si>
  <si>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</si>
  <si>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</si>
  <si>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</si>
  <si>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</si>
  <si>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</si>
  <si>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</si>
  <si>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</si>
  <si>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</si>
  <si>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</si>
  <si>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</si>
  <si>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</si>
  <si>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</si>
  <si>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</si>
  <si>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</si>
  <si>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</si>
  <si>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</si>
  <si>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</si>
  <si>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</si>
  <si>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</si>
  <si>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</si>
  <si>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</si>
  <si>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</si>
  <si>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</si>
  <si>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</si>
  <si>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</si>
  <si>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</si>
  <si>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</si>
  <si>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</si>
  <si>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</si>
  <si>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</si>
  <si>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</si>
  <si>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</si>
  <si>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</si>
  <si>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</si>
  <si>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</si>
  <si>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</si>
  <si>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</si>
  <si>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</si>
  <si>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</si>
  <si>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</si>
  <si>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</si>
  <si>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</si>
  <si>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</si>
  <si>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</si>
  <si>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</si>
  <si>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</si>
  <si>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</si>
  <si>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</si>
  <si>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</si>
  <si>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</si>
  <si>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</si>
  <si>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</si>
  <si>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</si>
  <si>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</si>
  <si>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</si>
  <si>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</si>
  <si>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</si>
  <si>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</si>
  <si>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</si>
  <si>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</si>
  <si>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</si>
  <si>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</si>
  <si>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</si>
  <si>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</si>
  <si>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</si>
  <si>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</si>
  <si>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</si>
  <si>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</si>
  <si>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</si>
  <si>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</si>
  <si>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</si>
  <si>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</si>
  <si>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</si>
  <si>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</si>
  <si>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</si>
  <si>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</si>
  <si>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</si>
  <si>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</si>
  <si>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</si>
  <si>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</si>
  <si>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</si>
  <si>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</si>
  <si>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</si>
  <si>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</si>
  <si>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</si>
  <si>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</si>
  <si>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</si>
  <si>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</si>
  <si>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</si>
  <si>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</si>
  <si>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</si>
  <si>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</si>
  <si>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</si>
  <si>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</si>
  <si>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</si>
  <si>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</si>
  <si>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</si>
  <si>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</si>
  <si>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</si>
  <si>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</si>
  <si>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</si>
  <si>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</si>
  <si>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</si>
  <si>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</si>
  <si>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</si>
  <si>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</si>
  <si>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</si>
  <si>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</si>
  <si>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</si>
  <si>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</si>
  <si>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</si>
  <si>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</si>
  <si>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</si>
  <si>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</si>
  <si>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</si>
  <si>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</si>
  <si>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</si>
  <si>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</si>
  <si>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</si>
  <si>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</si>
  <si>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</si>
  <si>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</si>
  <si>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</si>
  <si>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</si>
  <si>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</si>
  <si>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</si>
  <si>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</si>
  <si>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</si>
  <si>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</si>
  <si>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</si>
  <si>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</si>
  <si>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</si>
  <si>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</si>
  <si>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</si>
  <si>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</si>
  <si>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</si>
  <si>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</si>
  <si>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</si>
  <si>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</si>
  <si>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</si>
  <si>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</si>
  <si>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</si>
  <si>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</si>
  <si>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</si>
  <si>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</si>
  <si>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</si>
  <si>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</si>
  <si>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</si>
  <si>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</si>
  <si>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</si>
  <si>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</si>
  <si>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</si>
  <si>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</si>
  <si>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</si>
  <si>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</si>
  <si>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</si>
  <si>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</si>
  <si>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</si>
  <si>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</si>
  <si>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</si>
  <si>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</si>
  <si>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</si>
  <si>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</si>
  <si>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</si>
  <si>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</si>
  <si>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</si>
  <si>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</si>
  <si>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</si>
  <si>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</si>
  <si>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</si>
  <si>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</si>
  <si>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</si>
  <si>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</si>
  <si>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</si>
  <si>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</si>
  <si>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</si>
  <si>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</si>
  <si>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</si>
  <si>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</si>
  <si>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</si>
  <si>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</si>
  <si>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</si>
  <si>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</si>
  <si>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</si>
  <si>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</si>
  <si>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</si>
  <si>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</si>
  <si>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</si>
  <si>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</si>
  <si>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</si>
  <si>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</si>
  <si>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</si>
  <si>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</si>
  <si>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</si>
  <si>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</si>
  <si>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</si>
  <si>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</si>
  <si>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</si>
  <si>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</si>
  <si>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</si>
  <si>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</si>
  <si>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</si>
  <si>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</si>
  <si>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</si>
  <si>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</si>
  <si>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</si>
  <si>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</si>
  <si>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</si>
  <si>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</si>
  <si>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</si>
  <si>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</si>
  <si>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</si>
  <si>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</si>
  <si>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</si>
  <si>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</si>
  <si>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</si>
  <si>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</si>
  <si>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</si>
  <si>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</si>
  <si>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</si>
  <si>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</si>
  <si>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</si>
  <si>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</si>
  <si>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</si>
  <si>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</si>
  <si>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</si>
  <si>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</si>
  <si>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</si>
  <si>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</si>
  <si>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</si>
  <si>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</si>
  <si>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</si>
  <si>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</si>
  <si>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</si>
  <si>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</si>
  <si>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</si>
  <si>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</si>
  <si>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</si>
  <si>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</si>
  <si>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</si>
  <si>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</si>
  <si>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</si>
  <si>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</si>
  <si>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</si>
  <si>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</si>
  <si>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</si>
  <si>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</si>
  <si>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</si>
  <si>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</si>
  <si>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</si>
  <si>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</si>
  <si>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</si>
  <si>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</si>
  <si>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</si>
  <si>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</si>
  <si>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</si>
  <si>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</si>
  <si>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</si>
  <si>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</si>
  <si>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</si>
  <si>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</si>
  <si>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</si>
  <si>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</si>
  <si>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</si>
  <si>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</si>
  <si>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</si>
  <si>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</si>
  <si>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</si>
  <si>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</si>
  <si>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</si>
  <si>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</si>
  <si>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</si>
  <si>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</si>
  <si>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</si>
  <si>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</si>
  <si>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</si>
  <si>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</si>
  <si>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</si>
  <si>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</si>
  <si>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</si>
  <si>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</si>
  <si>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</si>
  <si>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</si>
  <si>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</si>
  <si>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</si>
  <si>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</si>
  <si>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</si>
  <si>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</si>
  <si>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</si>
  <si>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</si>
  <si>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</si>
  <si>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</si>
  <si>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</si>
  <si>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</si>
  <si>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</si>
  <si>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</si>
  <si>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</si>
  <si>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</si>
  <si>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</si>
  <si>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</si>
  <si>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</si>
  <si>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</si>
  <si>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</si>
  <si>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</si>
  <si>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</si>
  <si>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</si>
  <si>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</si>
  <si>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</si>
  <si>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</si>
  <si>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</si>
  <si>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</si>
  <si>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</si>
  <si>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</si>
  <si>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</si>
  <si>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</si>
  <si>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</si>
  <si>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</si>
  <si>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</si>
  <si>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</si>
  <si>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</si>
  <si>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</si>
  <si>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</si>
  <si>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</si>
  <si>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</si>
  <si>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</si>
  <si>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</si>
  <si>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</si>
  <si>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</si>
  <si>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</si>
  <si>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</si>
  <si>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</si>
  <si>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</si>
  <si>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</si>
  <si>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</si>
  <si>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</si>
  <si>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</si>
  <si>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</si>
  <si>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</si>
  <si>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</si>
  <si>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</si>
  <si>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</si>
  <si>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</si>
  <si>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</si>
  <si>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</si>
  <si>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</si>
  <si>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</si>
  <si>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</si>
  <si>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</si>
  <si>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</si>
  <si>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</si>
  <si>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</si>
  <si>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</si>
  <si>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</si>
  <si>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</si>
  <si>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</si>
  <si>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</si>
  <si>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</si>
  <si>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</si>
  <si>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</si>
  <si>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</si>
  <si>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</si>
  <si>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</si>
  <si>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</si>
  <si>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</si>
  <si>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</si>
  <si>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</si>
  <si>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</si>
  <si>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</si>
  <si>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</si>
  <si>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</si>
  <si>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</si>
  <si>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</si>
  <si>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</si>
  <si>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</si>
  <si>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</si>
  <si>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</si>
  <si>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</si>
  <si>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</si>
  <si>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</si>
  <si>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</si>
  <si>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</si>
  <si>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</si>
  <si>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</si>
  <si>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</si>
  <si>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</si>
  <si>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</si>
  <si>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</si>
  <si>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</si>
  <si>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</si>
  <si>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</si>
  <si>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</si>
  <si>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</si>
  <si>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</si>
  <si>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</si>
  <si>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</si>
  <si>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</si>
  <si>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</si>
  <si>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</si>
  <si>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</si>
  <si>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</si>
  <si>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</si>
  <si>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</si>
  <si>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</si>
  <si>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</si>
  <si>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</si>
  <si>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</si>
  <si>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</si>
  <si>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</si>
  <si>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</si>
  <si>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</si>
  <si>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</si>
  <si>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</si>
  <si>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</si>
  <si>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</si>
  <si>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</si>
  <si>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</si>
  <si>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</si>
  <si>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</si>
  <si>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</si>
  <si>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</si>
  <si>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</si>
  <si>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</si>
  <si>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</si>
  <si>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</si>
  <si>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</si>
  <si>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</si>
  <si>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</si>
  <si>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</si>
  <si>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</si>
  <si>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</si>
  <si>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</si>
  <si>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</si>
  <si>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</si>
  <si>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</si>
  <si>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</si>
  <si>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</si>
  <si>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</si>
  <si>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</si>
  <si>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</si>
  <si>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</si>
  <si>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</si>
  <si>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</si>
  <si>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</si>
  <si>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</si>
  <si>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</si>
  <si>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</si>
  <si>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</si>
  <si>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</si>
  <si>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</si>
  <si>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</si>
  <si>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</si>
  <si>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</si>
  <si>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</si>
  <si>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</si>
  <si>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</si>
  <si>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</si>
  <si>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</si>
  <si>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</si>
  <si>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</si>
  <si>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</si>
  <si>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</si>
  <si>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</si>
  <si>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</si>
  <si>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</si>
  <si>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</si>
  <si>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</si>
  <si>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</si>
  <si>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</si>
  <si>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</si>
  <si>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</si>
  <si>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</si>
  <si>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</si>
  <si>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</si>
  <si>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</si>
  <si>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</si>
  <si>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</si>
  <si>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</si>
  <si>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</si>
  <si>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</si>
  <si>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</si>
  <si>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</si>
  <si>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</si>
  <si>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</si>
  <si>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</si>
  <si>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</si>
  <si>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</si>
  <si>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</si>
  <si>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</si>
  <si>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</si>
  <si>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</si>
  <si>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</si>
  <si>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</si>
  <si>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</si>
  <si>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</si>
  <si>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</si>
  <si>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</si>
  <si>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</si>
  <si>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</si>
  <si>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</si>
  <si>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</si>
  <si>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</si>
  <si>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</si>
  <si>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</si>
  <si>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</si>
  <si>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</si>
  <si>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</si>
  <si>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</si>
  <si>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</si>
  <si>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</si>
  <si>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</si>
  <si>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</si>
  <si>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</si>
  <si>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</si>
  <si>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</si>
  <si>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</si>
  <si>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</si>
  <si>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</si>
  <si>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</si>
  <si>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</si>
  <si>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</si>
  <si>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</si>
  <si>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</si>
  <si>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</si>
  <si>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</si>
  <si>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</si>
  <si>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</si>
  <si>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</si>
  <si>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</si>
  <si>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</si>
  <si>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</si>
  <si>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</si>
  <si>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</si>
  <si>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</si>
  <si>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</si>
  <si>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</si>
  <si>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</si>
  <si>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</si>
  <si>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</si>
  <si>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</si>
  <si>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</si>
  <si>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</si>
  <si>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</si>
  <si>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</si>
  <si>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</si>
  <si>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</si>
  <si>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</si>
  <si>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</si>
  <si>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</si>
  <si>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</si>
  <si>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</si>
  <si>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</si>
  <si>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</si>
  <si>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</si>
  <si>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</si>
  <si>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</si>
  <si>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</si>
  <si>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</si>
  <si>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</si>
  <si>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</si>
  <si>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</si>
  <si>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</si>
  <si>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</si>
  <si>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</si>
  <si>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</si>
  <si>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</si>
  <si>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</si>
  <si>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</si>
  <si>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</si>
  <si>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</si>
  <si>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</si>
  <si>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</si>
  <si>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</si>
  <si>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</si>
  <si>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</si>
  <si>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</si>
  <si>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</si>
  <si>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</si>
  <si>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</si>
  <si>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</si>
  <si>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</si>
  <si>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</si>
  <si>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</si>
  <si>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</si>
  <si>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</si>
  <si>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</si>
  <si>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</si>
  <si>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</si>
  <si>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</si>
  <si>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</si>
  <si>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</si>
  <si>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</si>
  <si>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</si>
  <si>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</si>
  <si>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</si>
  <si>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</si>
  <si>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</si>
  <si>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</si>
  <si>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</si>
  <si>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</si>
  <si>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</si>
  <si>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</si>
  <si>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</si>
  <si>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</si>
  <si>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</si>
  <si>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</si>
  <si>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</si>
  <si>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</si>
  <si>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</si>
  <si>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</si>
  <si>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</si>
  <si>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</si>
  <si>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</si>
  <si>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</si>
  <si>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</si>
  <si>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</si>
  <si>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</si>
  <si>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</si>
  <si>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</si>
  <si>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</si>
  <si>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</si>
  <si>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</si>
  <si>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</si>
  <si>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</si>
  <si>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</si>
  <si>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</si>
  <si>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</si>
  <si>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</si>
  <si>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</si>
  <si>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</si>
  <si>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</si>
  <si>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</si>
  <si>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</si>
  <si>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</si>
  <si>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</si>
  <si>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</si>
  <si>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</si>
  <si>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</si>
  <si>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</si>
  <si>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</si>
  <si>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</si>
  <si>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</si>
  <si>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</si>
  <si>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</si>
  <si>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</si>
  <si>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</si>
  <si>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</si>
  <si>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</si>
  <si>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</si>
  <si>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</si>
  <si>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</si>
  <si>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</si>
  <si>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</si>
  <si>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</si>
  <si>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</si>
  <si>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</si>
  <si>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</si>
  <si>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</si>
  <si>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</si>
  <si>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</si>
  <si>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</si>
  <si>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</si>
  <si>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</si>
  <si>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</si>
  <si>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</si>
  <si>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</si>
  <si>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</si>
  <si>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</si>
  <si>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</si>
  <si>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</si>
  <si>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</si>
  <si>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</si>
  <si>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</si>
  <si>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</si>
  <si>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</si>
  <si>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</si>
  <si>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</si>
  <si>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</si>
  <si>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</si>
  <si>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</si>
  <si>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</si>
  <si>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</si>
  <si>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</si>
  <si>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</si>
  <si>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</si>
  <si>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</si>
  <si>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</si>
  <si>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</si>
  <si>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</si>
  <si>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</si>
  <si>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</si>
  <si>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</si>
  <si>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</si>
  <si>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</si>
  <si>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</si>
  <si>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</si>
  <si>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</si>
  <si>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</si>
  <si>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</si>
  <si>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</si>
  <si>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</si>
  <si>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</si>
  <si>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</si>
  <si>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</si>
  <si>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</si>
  <si>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</si>
  <si>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</si>
  <si>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</si>
  <si>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</si>
  <si>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</si>
  <si>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</si>
  <si>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</si>
  <si>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</si>
  <si>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</si>
  <si>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</si>
  <si>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</si>
  <si>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</si>
  <si>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</si>
  <si>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</si>
  <si>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</si>
  <si>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</si>
  <si>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</si>
  <si>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</si>
  <si>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</si>
  <si>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</si>
  <si>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</si>
  <si>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</si>
  <si>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</si>
  <si>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</si>
  <si>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</si>
  <si>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</si>
  <si>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</si>
  <si>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</si>
  <si>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</si>
  <si>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</si>
  <si>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</si>
  <si>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</si>
  <si>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</si>
  <si>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</si>
  <si>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</si>
  <si>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</si>
  <si>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</si>
  <si>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</si>
  <si>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</si>
  <si>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</si>
  <si>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</si>
  <si>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</si>
  <si>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</si>
  <si>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</si>
  <si>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</si>
  <si>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</si>
  <si>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</si>
  <si>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</si>
  <si>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</si>
  <si>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</si>
  <si>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</si>
  <si>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</si>
  <si>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</si>
  <si>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</si>
  <si>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</si>
  <si>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</si>
  <si>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</si>
  <si>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</si>
  <si>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</si>
  <si>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</si>
  <si>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</si>
  <si>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</si>
  <si>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</si>
  <si>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</si>
  <si>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</si>
  <si>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</si>
  <si>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</si>
  <si>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</si>
  <si>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</si>
  <si>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</si>
  <si>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</si>
  <si>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</si>
  <si>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</si>
  <si>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</si>
  <si>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</si>
  <si>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</si>
  <si>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</si>
  <si>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</si>
  <si>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</si>
  <si>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</si>
  <si>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</si>
  <si>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</si>
  <si>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</si>
  <si>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</si>
  <si>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</si>
  <si>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</si>
  <si>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</si>
  <si>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</si>
  <si>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</si>
  <si>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</si>
  <si>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</si>
  <si>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</si>
  <si>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</si>
  <si>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</si>
  <si>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</si>
  <si>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</si>
  <si>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</si>
  <si>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</si>
  <si>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</si>
  <si>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</si>
  <si>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</si>
  <si>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</si>
  <si>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</si>
  <si>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</si>
  <si>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</si>
  <si>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</si>
  <si>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</si>
  <si>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</si>
  <si>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</si>
  <si>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</si>
  <si>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</si>
  <si>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</si>
  <si>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</si>
  <si>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</si>
  <si>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</si>
  <si>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</si>
  <si>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</si>
  <si>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</si>
  <si>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</si>
  <si>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</si>
  <si>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</si>
  <si>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</si>
  <si>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</si>
  <si>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</si>
  <si>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</si>
  <si>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</si>
  <si>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</si>
  <si>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</si>
  <si>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</si>
  <si>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</si>
  <si>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</si>
  <si>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</si>
  <si>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</si>
  <si>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</si>
  <si>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</si>
  <si>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</si>
  <si>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</si>
  <si>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</si>
  <si>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</si>
  <si>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</si>
  <si>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</si>
  <si>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</si>
  <si>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</si>
  <si>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</si>
  <si>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</si>
  <si>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</si>
  <si>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</si>
  <si>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</si>
  <si>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</si>
  <si>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</si>
  <si>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</si>
  <si>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</si>
  <si>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</si>
  <si>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</si>
  <si>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</si>
  <si>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</si>
  <si>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</si>
  <si>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</si>
  <si>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</si>
  <si>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</si>
  <si>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</si>
  <si>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</si>
  <si>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</si>
  <si>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</si>
  <si>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</si>
  <si>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</si>
  <si>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</si>
  <si>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</si>
  <si>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</si>
  <si>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</si>
  <si>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</si>
  <si>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</si>
  <si>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</si>
  <si>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</si>
  <si>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</si>
  <si>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</si>
  <si>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</si>
  <si>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</si>
  <si>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</si>
  <si>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</si>
  <si>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</si>
  <si>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</si>
  <si>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</si>
  <si>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</si>
  <si>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</si>
  <si>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</si>
  <si>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</si>
  <si>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</si>
  <si>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</si>
  <si>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</si>
  <si>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</si>
  <si>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</si>
  <si>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</si>
  <si>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</si>
  <si>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</si>
  <si>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</si>
  <si>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</si>
  <si>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</si>
  <si>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</si>
  <si>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</si>
  <si>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</si>
  <si>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</si>
  <si>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</si>
  <si>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</si>
  <si>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</si>
  <si>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</si>
  <si>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</si>
  <si>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</si>
  <si>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</si>
  <si>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</si>
  <si>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</si>
  <si>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</si>
  <si>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</si>
  <si>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</si>
  <si>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</si>
  <si>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</si>
  <si>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</si>
  <si>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</si>
  <si>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</si>
  <si>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</si>
  <si>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</si>
  <si>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</si>
  <si>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</si>
  <si>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</si>
  <si>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</si>
  <si>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</si>
  <si>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</si>
  <si>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</si>
  <si>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</si>
  <si>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</si>
  <si>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</si>
  <si>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</si>
  <si>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</si>
  <si>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</si>
  <si>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</si>
  <si>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</si>
  <si>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</si>
  <si>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</si>
  <si>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</si>
  <si>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</si>
  <si>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</si>
  <si>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</si>
  <si>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</si>
  <si>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</si>
  <si>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</si>
  <si>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</si>
  <si>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</si>
  <si>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</si>
  <si>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</si>
  <si>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</si>
  <si>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</si>
  <si>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</si>
  <si>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</si>
  <si>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</si>
  <si>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</si>
  <si>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</si>
  <si>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</si>
  <si>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</si>
  <si>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</si>
  <si>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</si>
  <si>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</si>
  <si>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</si>
  <si>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</si>
  <si>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</si>
  <si>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</si>
  <si>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</si>
  <si>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</si>
  <si>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</si>
  <si>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</si>
  <si>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</si>
  <si>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</si>
  <si>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</si>
  <si>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</si>
  <si>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</si>
  <si>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</si>
  <si>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</si>
  <si>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</si>
  <si>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</si>
  <si>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</si>
  <si>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</si>
  <si>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</si>
  <si>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</si>
  <si>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</si>
  <si>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</si>
  <si>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</si>
  <si>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</si>
  <si>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</si>
  <si>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</si>
  <si>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</si>
  <si>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</si>
  <si>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</si>
  <si>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</si>
  <si>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</si>
  <si>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</si>
  <si>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</si>
  <si>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</si>
  <si>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</si>
  <si>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</si>
  <si>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</si>
  <si>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</si>
  <si>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</si>
  <si>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</si>
  <si>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</si>
  <si>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</si>
  <si>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</si>
  <si>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</si>
  <si>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</si>
  <si>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</si>
  <si>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</si>
  <si>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</si>
  <si>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</si>
  <si>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</si>
  <si>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</si>
  <si>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</si>
  <si>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</si>
  <si>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</si>
  <si>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</si>
  <si>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</si>
  <si>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</si>
  <si>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</si>
  <si>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</si>
  <si>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</si>
  <si>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</si>
  <si>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</si>
  <si>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</si>
  <si>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</si>
  <si>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</si>
  <si>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</si>
  <si>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</si>
  <si>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</si>
  <si>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</si>
  <si>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</si>
  <si>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</si>
  <si>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</si>
  <si>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</si>
  <si>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</si>
  <si>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</si>
  <si>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</si>
  <si>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</si>
  <si>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</si>
  <si>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</si>
  <si>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</si>
  <si>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</si>
  <si>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</si>
  <si>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</si>
  <si>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</si>
  <si>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</si>
  <si>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</si>
  <si>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</si>
  <si>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</si>
  <si>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</si>
  <si>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</si>
  <si>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</si>
  <si>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</si>
  <si>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</si>
  <si>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</si>
  <si>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</si>
  <si>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</si>
  <si>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</si>
  <si>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</si>
  <si>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</si>
  <si>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</si>
  <si>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</si>
  <si>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</si>
  <si>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</si>
  <si>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</si>
  <si>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</si>
  <si>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</si>
  <si>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</si>
  <si>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</si>
  <si>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</si>
  <si>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</si>
  <si>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</si>
  <si>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</si>
  <si>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</si>
  <si>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</si>
  <si>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</si>
  <si>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</si>
  <si>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</si>
  <si>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</si>
  <si>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</si>
  <si>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</si>
  <si>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</si>
  <si>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</si>
  <si>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</si>
  <si>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</si>
  <si>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</si>
  <si>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</si>
  <si>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</si>
  <si>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</si>
  <si>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</si>
  <si>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</si>
  <si>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</si>
  <si>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</si>
  <si>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</si>
  <si>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</si>
  <si>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</si>
  <si>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</si>
  <si>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</si>
  <si>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</si>
  <si>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</si>
  <si>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</si>
  <si>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</si>
  <si>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</si>
  <si>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</si>
  <si>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</si>
  <si>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</si>
  <si>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</si>
  <si>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</si>
  <si>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</si>
  <si>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</si>
  <si>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</si>
  <si>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</si>
  <si>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</si>
  <si>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</si>
  <si>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</si>
  <si>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</si>
  <si>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</si>
  <si>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</si>
  <si>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</si>
  <si>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</si>
  <si>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</si>
  <si>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</si>
  <si>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</si>
  <si>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</si>
  <si>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</si>
  <si>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</si>
  <si>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</si>
  <si>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</si>
  <si>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</si>
  <si>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</si>
  <si>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</si>
  <si>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</si>
  <si>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</si>
  <si>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</si>
  <si>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</si>
  <si>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</si>
  <si>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</si>
  <si>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</si>
  <si>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</si>
  <si>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</si>
  <si>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</si>
  <si>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</si>
  <si>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</si>
  <si>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</si>
  <si>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</si>
  <si>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</si>
  <si>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</si>
  <si>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</si>
  <si>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</si>
  <si>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</si>
  <si>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</si>
  <si>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</si>
  <si>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</si>
  <si>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</si>
  <si>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</si>
  <si>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</si>
  <si>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</si>
  <si>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</si>
  <si>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</si>
  <si>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</si>
  <si>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</si>
  <si>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</si>
  <si>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</si>
  <si>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</si>
  <si>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</si>
  <si>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</si>
  <si>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</si>
  <si>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</si>
  <si>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</si>
  <si>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</si>
  <si>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</si>
  <si>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</si>
  <si>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</si>
  <si>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</si>
  <si>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</si>
  <si>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</si>
  <si>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</si>
  <si>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</si>
  <si>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</si>
  <si>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</si>
  <si>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</si>
  <si>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</si>
  <si>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</si>
  <si>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</si>
  <si>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</si>
  <si>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</si>
  <si>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</si>
  <si>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</si>
  <si>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</si>
  <si>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</si>
  <si>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</si>
  <si>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</si>
  <si>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</si>
  <si>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</si>
  <si>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</si>
  <si>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</si>
  <si>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</si>
  <si>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</si>
  <si>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</si>
  <si>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</si>
  <si>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</si>
  <si>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</si>
  <si>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</si>
  <si>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</si>
  <si>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</si>
  <si>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</si>
  <si>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</si>
  <si>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</si>
  <si>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</si>
  <si>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</si>
  <si>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</si>
  <si>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</si>
  <si>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</si>
  <si>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</si>
  <si>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</si>
  <si>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</si>
  <si>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</si>
  <si>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</si>
  <si>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</si>
  <si>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</si>
  <si>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</si>
  <si>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</si>
  <si>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</si>
  <si>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</si>
  <si>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</si>
  <si>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</si>
  <si>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</si>
  <si>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</si>
  <si>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</si>
  <si>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</si>
  <si>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</si>
  <si>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</si>
  <si>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</si>
  <si>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</si>
  <si>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</si>
  <si>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</si>
  <si>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</si>
  <si>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</si>
  <si>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</si>
  <si>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</si>
  <si>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</si>
  <si>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</si>
  <si>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</si>
  <si>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</si>
  <si>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</si>
  <si>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</si>
  <si>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</si>
  <si>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</si>
  <si>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</si>
  <si>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</si>
  <si>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</si>
  <si>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</si>
  <si>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</si>
  <si>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</si>
  <si>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</si>
  <si>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</si>
  <si>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</si>
  <si>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</si>
  <si>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</si>
  <si>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</si>
  <si>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</si>
  <si>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</si>
  <si>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</si>
  <si>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</si>
  <si>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</si>
  <si>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</si>
  <si>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</si>
  <si>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</si>
  <si>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</si>
  <si>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</si>
  <si>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</si>
  <si>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</si>
  <si>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</si>
  <si>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</si>
  <si>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</si>
  <si>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</si>
  <si>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</si>
  <si>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</si>
  <si>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</si>
  <si>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</si>
  <si>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</si>
  <si>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</si>
  <si>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</si>
  <si>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</si>
  <si>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</si>
  <si>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</si>
  <si>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</si>
  <si>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</si>
  <si>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</si>
  <si>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</si>
  <si>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</si>
  <si>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</si>
  <si>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</si>
  <si>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</si>
  <si>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</si>
  <si>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</si>
  <si>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</si>
  <si>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</si>
  <si>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</si>
  <si>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</si>
  <si>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</si>
  <si>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</si>
  <si>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</si>
  <si>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</si>
  <si>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</si>
  <si>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</si>
  <si>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</si>
  <si>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</si>
  <si>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</si>
  <si>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</si>
  <si>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</si>
  <si>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</si>
  <si>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</si>
  <si>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</si>
  <si>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</si>
  <si>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</si>
  <si>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</si>
  <si>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</si>
  <si>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</si>
  <si>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</si>
  <si>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</si>
  <si>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</si>
  <si>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</si>
  <si>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</si>
  <si>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</si>
  <si>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</si>
  <si>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</si>
  <si>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</si>
  <si>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</si>
  <si>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</si>
  <si>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</si>
  <si>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</si>
  <si>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</si>
  <si>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</si>
  <si>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</si>
  <si>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</si>
  <si>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</si>
  <si>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</si>
  <si>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</si>
  <si>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</si>
  <si>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</si>
  <si>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</si>
  <si>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</si>
  <si>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</si>
  <si>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</si>
  <si>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</si>
  <si>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</si>
  <si>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</si>
  <si>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</si>
  <si>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</si>
  <si>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</si>
  <si>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</si>
  <si>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</si>
  <si>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</si>
  <si>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</si>
  <si>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</si>
  <si>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</si>
  <si>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</si>
  <si>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</si>
  <si>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</si>
  <si>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</si>
  <si>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</si>
  <si>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</si>
  <si>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</si>
  <si>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</si>
  <si>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</si>
  <si>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</si>
  <si>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</si>
  <si>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</si>
  <si>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</si>
  <si>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</si>
  <si>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</si>
  <si>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</si>
  <si>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</si>
  <si>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</si>
  <si>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</si>
  <si>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</si>
  <si>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</si>
  <si>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</si>
  <si>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</si>
  <si>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</si>
  <si>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</si>
  <si>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</si>
  <si>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</si>
  <si>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</si>
  <si>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</si>
  <si>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</si>
  <si>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</si>
  <si>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</si>
  <si>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</si>
  <si>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</si>
  <si>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</si>
  <si>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</si>
  <si>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</si>
  <si>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</si>
  <si>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</si>
  <si>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</si>
  <si>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</si>
  <si>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</si>
  <si>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</si>
  <si>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</si>
  <si>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</si>
  <si>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</si>
  <si>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</si>
  <si>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</si>
  <si>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</si>
  <si>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</si>
  <si>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</si>
  <si>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</si>
  <si>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</si>
  <si>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</si>
  <si>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</si>
  <si>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</si>
  <si>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</si>
  <si>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</si>
  <si>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</si>
  <si>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</si>
  <si>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</si>
  <si>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</si>
  <si>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</si>
  <si>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</si>
  <si>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</si>
  <si>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</si>
  <si>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</si>
  <si>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</si>
  <si>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</si>
  <si>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</si>
  <si>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</si>
  <si>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</si>
  <si>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</si>
  <si>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</si>
  <si>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</si>
  <si>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</si>
  <si>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</si>
  <si>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</si>
  <si>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</si>
  <si>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</si>
  <si>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</si>
  <si>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</si>
  <si>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</si>
  <si>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</si>
  <si>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</si>
  <si>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</si>
  <si>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</si>
  <si>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</si>
  <si>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</si>
  <si>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</si>
  <si>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</si>
  <si>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</si>
  <si>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</si>
  <si>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</si>
  <si>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</si>
  <si>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</si>
  <si>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</si>
  <si>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</si>
  <si>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</si>
  <si>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</si>
  <si>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</si>
  <si>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</si>
  <si>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</si>
  <si>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</si>
  <si>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</si>
  <si>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</si>
  <si>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</si>
  <si>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</si>
  <si>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</si>
  <si>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</si>
  <si>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</si>
  <si>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</si>
  <si>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</si>
  <si>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</si>
  <si>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</si>
  <si>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</si>
  <si>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</si>
  <si>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</si>
  <si>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</si>
  <si>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</si>
  <si>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</si>
  <si>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</si>
  <si>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</si>
  <si>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</si>
  <si>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</si>
  <si>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</si>
  <si>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</si>
  <si>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</si>
  <si>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</si>
  <si>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</si>
  <si>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</si>
  <si>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</si>
  <si>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</si>
  <si>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</si>
  <si>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</si>
  <si>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</si>
  <si>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</si>
  <si>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</si>
  <si>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</si>
  <si>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</si>
  <si>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</si>
  <si>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</si>
  <si>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</si>
  <si>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</si>
  <si>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</si>
  <si>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</si>
  <si>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</si>
  <si>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</si>
  <si>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</si>
  <si>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</si>
  <si>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</si>
  <si>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</si>
  <si>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</si>
  <si>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</si>
  <si>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</si>
  <si>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</si>
  <si>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</si>
  <si>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</si>
  <si>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</si>
  <si>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</si>
  <si>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</si>
  <si>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</si>
  <si>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</si>
  <si>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</si>
  <si>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</si>
  <si>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</si>
  <si>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</si>
  <si>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</si>
  <si>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</si>
  <si>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</si>
  <si>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</si>
  <si>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</si>
  <si>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</si>
  <si>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</si>
  <si>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</si>
  <si>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</si>
  <si>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</si>
  <si>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</si>
  <si>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</si>
  <si>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</si>
  <si>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</si>
  <si>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</si>
  <si>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</si>
  <si>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</si>
  <si>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</si>
  <si>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</si>
  <si>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</si>
  <si>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</si>
  <si>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</si>
  <si>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</si>
  <si>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</si>
  <si>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</si>
  <si>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</si>
  <si>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</si>
  <si>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</si>
  <si>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</si>
  <si>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</si>
  <si>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</si>
  <si>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</si>
  <si>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</si>
  <si>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</si>
  <si>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</si>
  <si>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</si>
  <si>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</si>
  <si>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</si>
  <si>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</si>
  <si>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</si>
  <si>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</si>
  <si>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</si>
  <si>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</si>
  <si>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</si>
  <si>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</si>
  <si>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</si>
  <si>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</si>
  <si>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</si>
  <si>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</si>
  <si>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</si>
  <si>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</si>
  <si>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</si>
  <si>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</si>
  <si>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</si>
  <si>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</si>
  <si>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</si>
  <si>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</si>
  <si>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</si>
  <si>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</si>
  <si>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</si>
  <si>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</si>
  <si>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</si>
  <si>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</si>
  <si>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</si>
  <si>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</si>
  <si>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</si>
  <si>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</si>
  <si>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</si>
  <si>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</si>
  <si>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</si>
  <si>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</si>
  <si>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</si>
  <si>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</si>
  <si>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</si>
  <si>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</si>
  <si>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</si>
  <si>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</si>
  <si>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</si>
  <si>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</si>
  <si>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</si>
  <si>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</si>
  <si>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</si>
  <si>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</si>
  <si>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</si>
  <si>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</si>
  <si>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</si>
  <si>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</si>
  <si>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</si>
  <si>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</si>
  <si>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</si>
  <si>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</si>
  <si>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</si>
  <si>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</si>
  <si>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</si>
  <si>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</si>
  <si>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</si>
  <si>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</si>
  <si>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</si>
  <si>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</si>
  <si>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</si>
  <si>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</si>
  <si>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</si>
  <si>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</si>
  <si>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</si>
  <si>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</si>
  <si>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</si>
  <si>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</si>
  <si>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</si>
  <si>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</si>
  <si>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</si>
  <si>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</si>
  <si>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</si>
  <si>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</si>
  <si>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</si>
  <si>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</si>
  <si>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</si>
  <si>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</si>
  <si>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</si>
  <si>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</si>
  <si>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</si>
  <si>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</si>
  <si>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</si>
  <si>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</si>
  <si>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</si>
  <si>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</si>
  <si>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</si>
  <si>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</si>
  <si>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</si>
  <si>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</si>
  <si>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</si>
  <si>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</si>
  <si>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</si>
  <si>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</si>
  <si>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</si>
  <si>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</si>
  <si>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</si>
  <si>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</si>
  <si>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</si>
  <si>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</si>
  <si>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</si>
  <si>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</si>
  <si>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</si>
  <si>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</si>
  <si>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</si>
  <si>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</si>
  <si>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</si>
  <si>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</si>
  <si>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</si>
  <si>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</si>
  <si>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</si>
  <si>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</si>
  <si>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</si>
  <si>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</si>
  <si>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</si>
  <si>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</si>
  <si>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</si>
  <si>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</si>
  <si>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</si>
  <si>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</si>
  <si>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</si>
  <si>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</si>
  <si>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</si>
  <si>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</si>
  <si>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</si>
  <si>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</si>
  <si>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</si>
  <si>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</si>
  <si>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</si>
  <si>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</si>
  <si>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</si>
  <si>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</si>
  <si>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</si>
  <si>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</si>
  <si>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</si>
  <si>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</si>
  <si>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</si>
  <si>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</si>
  <si>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</si>
  <si>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</si>
  <si>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</si>
  <si>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</si>
  <si>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</si>
  <si>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</si>
  <si>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</si>
  <si>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</si>
  <si>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</si>
  <si>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</si>
  <si>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</si>
  <si>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</si>
  <si>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</si>
  <si>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</si>
  <si>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</si>
  <si>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</si>
  <si>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</si>
  <si>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</si>
  <si>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</si>
  <si>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</si>
  <si>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</si>
  <si>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</si>
  <si>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</si>
  <si>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</si>
  <si>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</si>
  <si>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</si>
  <si>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</si>
  <si>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</si>
  <si>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</si>
  <si>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</si>
  <si>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</si>
  <si>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</si>
  <si>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</si>
  <si>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</si>
  <si>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</si>
  <si>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</si>
  <si>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</si>
  <si>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</si>
  <si>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</si>
  <si>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</si>
  <si>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</si>
  <si>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</si>
  <si>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</si>
  <si>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</si>
  <si>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</si>
  <si>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</si>
  <si>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</si>
  <si>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</si>
  <si>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</si>
  <si>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</si>
  <si>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</si>
  <si>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</si>
  <si>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</si>
  <si>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</si>
  <si>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</si>
  <si>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</si>
  <si>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</si>
  <si>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</si>
  <si>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</si>
  <si>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</si>
  <si>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</si>
  <si>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</si>
  <si>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</si>
  <si>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</si>
  <si>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</si>
  <si>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</si>
  <si>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</si>
  <si>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</si>
  <si>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</si>
  <si>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</si>
  <si>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</si>
  <si>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</si>
  <si>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</si>
  <si>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</si>
  <si>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</si>
  <si>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</si>
  <si>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</si>
  <si>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</si>
  <si>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</si>
  <si>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</si>
  <si>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</si>
  <si>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</si>
  <si>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</si>
  <si>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</si>
  <si>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</si>
  <si>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</si>
  <si>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</si>
  <si>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</si>
  <si>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</si>
  <si>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</si>
  <si>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</si>
  <si>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</si>
  <si>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</si>
  <si>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</si>
  <si>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</si>
  <si>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</si>
  <si>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</si>
  <si>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</si>
  <si>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</si>
  <si>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</si>
  <si>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</si>
  <si>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</si>
  <si>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</si>
  <si>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</si>
  <si>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</si>
  <si>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</si>
  <si>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</si>
  <si>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</si>
  <si>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</si>
  <si>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</si>
  <si>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</si>
  <si>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</si>
  <si>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</si>
  <si>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</si>
  <si>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</si>
  <si>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</si>
  <si>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</si>
  <si>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</si>
  <si>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</si>
  <si>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</si>
  <si>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</si>
  <si>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</si>
  <si>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</si>
  <si>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</si>
  <si>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</si>
  <si>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</si>
  <si>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</si>
  <si>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</si>
  <si>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</si>
  <si>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</si>
  <si>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</si>
  <si>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</si>
  <si>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</si>
  <si>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</si>
  <si>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</si>
  <si>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</si>
  <si>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</si>
  <si>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</si>
  <si>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</si>
  <si>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</si>
  <si>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</si>
  <si>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</si>
  <si>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</si>
  <si>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</si>
  <si>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</si>
  <si>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</si>
  <si>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</si>
  <si>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</si>
  <si>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</si>
  <si>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</si>
  <si>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</si>
  <si>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</si>
  <si>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</si>
  <si>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</si>
  <si>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</si>
  <si>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</si>
  <si>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</si>
  <si>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</si>
  <si>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</si>
  <si>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</si>
  <si>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</si>
  <si>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</si>
  <si>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</si>
  <si>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</si>
  <si>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</si>
  <si>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</si>
  <si>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</si>
  <si>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</si>
  <si>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</si>
  <si>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</si>
  <si>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</si>
  <si>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</si>
  <si>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</si>
  <si>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</si>
  <si>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</si>
  <si>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</si>
  <si>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</si>
  <si>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</si>
  <si>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</si>
  <si>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</si>
  <si>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</si>
  <si>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</si>
  <si>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</si>
  <si>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</si>
  <si>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</si>
  <si>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</si>
  <si>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</si>
  <si>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</si>
  <si>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</si>
  <si>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</si>
  <si>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</si>
  <si>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</si>
  <si>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</si>
  <si>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</si>
  <si>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</si>
  <si>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</si>
  <si>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</si>
  <si>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</si>
  <si>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</si>
  <si>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</si>
  <si>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</si>
  <si>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</si>
  <si>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</si>
  <si>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</si>
  <si>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</si>
  <si>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</si>
  <si>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</si>
  <si>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</si>
  <si>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</si>
  <si>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</si>
  <si>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</si>
  <si>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</si>
  <si>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</si>
  <si>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</si>
  <si>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</si>
  <si>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</si>
  <si>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</si>
  <si>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</si>
  <si>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</si>
  <si>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</si>
  <si>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</si>
  <si>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</si>
  <si>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</si>
  <si>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</si>
  <si>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</si>
  <si>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</si>
  <si>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</si>
  <si>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</si>
  <si>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</si>
  <si>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</si>
  <si>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</si>
  <si>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</si>
  <si>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</si>
  <si>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</si>
  <si>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</si>
  <si>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</si>
  <si>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</si>
  <si>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</si>
  <si>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</si>
  <si>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</si>
  <si>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</si>
  <si>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</si>
  <si>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</si>
  <si>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</si>
  <si>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</si>
  <si>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</si>
  <si>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</si>
  <si>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</si>
  <si>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</si>
  <si>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</si>
  <si>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</si>
  <si>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</si>
  <si>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</si>
  <si>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</si>
  <si>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</si>
  <si>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</si>
  <si>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</si>
  <si>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</si>
  <si>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</si>
  <si>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</si>
  <si>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</si>
  <si>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</si>
  <si>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</si>
  <si>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</si>
  <si>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</si>
  <si>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</si>
  <si>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</si>
  <si>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</si>
  <si>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</si>
  <si>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</si>
  <si>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</si>
  <si>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</si>
  <si>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</si>
  <si>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</si>
  <si>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</si>
  <si>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</si>
  <si>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</si>
  <si>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</si>
  <si>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</si>
  <si>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</si>
  <si>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</si>
  <si>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</si>
  <si>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</si>
  <si>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</si>
  <si>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</si>
  <si>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</si>
  <si>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</si>
  <si>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</si>
  <si>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</si>
  <si>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</si>
  <si>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</si>
  <si>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</si>
  <si>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</si>
  <si>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</si>
  <si>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</si>
  <si>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</si>
  <si>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</si>
  <si>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</si>
  <si>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</si>
  <si>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</si>
  <si>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</si>
  <si>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</si>
  <si>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</si>
  <si>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</si>
  <si>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</si>
  <si>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</si>
  <si>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</si>
  <si>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</si>
  <si>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</si>
  <si>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</si>
  <si>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</si>
  <si>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</si>
  <si>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</si>
  <si>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</si>
  <si>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</si>
  <si>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</si>
  <si>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</si>
  <si>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</si>
  <si>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</si>
  <si>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</si>
  <si>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</si>
  <si>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</si>
  <si>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</si>
  <si>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</si>
  <si>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</si>
  <si>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</si>
  <si>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</si>
  <si>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</si>
  <si>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</si>
  <si>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</si>
  <si>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</si>
  <si>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</si>
  <si>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</si>
  <si>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</si>
  <si>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</si>
  <si>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</si>
  <si>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</si>
  <si>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</si>
  <si>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</si>
  <si>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</si>
  <si>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</si>
  <si>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</si>
  <si>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</si>
  <si>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</si>
  <si>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</si>
  <si>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</si>
  <si>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</si>
  <si>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</si>
  <si>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</si>
  <si>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</si>
  <si>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</si>
  <si>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</si>
  <si>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</si>
  <si>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</si>
  <si>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</si>
  <si>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</si>
  <si>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</si>
  <si>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</si>
  <si>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</si>
  <si>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</si>
  <si>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</si>
  <si>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</si>
  <si>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</si>
  <si>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</si>
  <si>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</si>
  <si>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</si>
  <si>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</si>
  <si>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</si>
  <si>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</si>
  <si>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</si>
  <si>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</si>
  <si>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</si>
  <si>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</si>
  <si>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</si>
  <si>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</si>
  <si>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</si>
  <si>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</si>
  <si>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</si>
  <si>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</si>
  <si>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</si>
  <si>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</si>
  <si>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</si>
  <si>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</si>
  <si>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</si>
  <si>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</si>
  <si>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</si>
  <si>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</si>
  <si>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</si>
  <si>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</si>
  <si>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</si>
  <si>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</si>
  <si>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</si>
  <si>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</si>
  <si>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</si>
  <si>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</si>
  <si>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</si>
  <si>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</si>
  <si>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</si>
  <si>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</si>
  <si>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</si>
  <si>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</si>
  <si>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</si>
  <si>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</si>
  <si>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</si>
  <si>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</si>
  <si>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</si>
  <si>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</si>
  <si>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</si>
  <si>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</si>
  <si>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</si>
  <si>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</si>
  <si>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</si>
  <si>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</si>
  <si>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</si>
  <si>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</si>
  <si>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</si>
  <si>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</si>
  <si>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</si>
  <si>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</si>
  <si>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</si>
  <si>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</si>
  <si>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</si>
  <si>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</si>
  <si>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</si>
  <si>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</si>
  <si>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</si>
  <si>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</si>
  <si>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</si>
  <si>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</si>
  <si>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</si>
  <si>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</si>
  <si>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</si>
  <si>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</si>
  <si>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</si>
  <si>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</si>
  <si>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</si>
  <si>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</si>
  <si>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</si>
  <si>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</si>
  <si>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</si>
  <si>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</si>
  <si>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</si>
  <si>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</si>
  <si>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</si>
  <si>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</si>
  <si>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</si>
  <si>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</si>
  <si>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</si>
  <si>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</si>
  <si>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</si>
  <si>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</si>
  <si>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</si>
  <si>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</si>
  <si>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</si>
  <si>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</si>
  <si>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</si>
  <si>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</si>
  <si>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</si>
  <si>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</si>
  <si>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</si>
  <si>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</si>
  <si>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</si>
  <si>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</si>
  <si>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</si>
  <si>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</si>
  <si>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</si>
  <si>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</si>
  <si>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</si>
  <si>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</si>
  <si>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</si>
  <si>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</si>
  <si>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</si>
  <si>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</si>
  <si>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</si>
  <si>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</si>
  <si>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</si>
  <si>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</si>
  <si>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</si>
  <si>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</si>
  <si>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</si>
  <si>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</si>
  <si>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</si>
  <si>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</si>
  <si>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</si>
  <si>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</si>
  <si>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</si>
  <si>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</si>
  <si>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</si>
  <si>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</si>
  <si>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</si>
  <si>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</si>
  <si>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</si>
  <si>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</si>
  <si>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</si>
  <si>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</si>
  <si>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</si>
  <si>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</si>
  <si>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</si>
  <si>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</si>
  <si>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</si>
  <si>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</si>
  <si>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</si>
  <si>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</si>
  <si>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</si>
  <si>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</si>
  <si>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</si>
  <si>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</si>
  <si>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</si>
  <si>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</si>
  <si>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</si>
  <si>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</si>
  <si>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</si>
  <si>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</si>
  <si>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</si>
  <si>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</si>
  <si>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</si>
  <si>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</si>
  <si>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</si>
  <si>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</si>
  <si>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</si>
  <si>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</si>
  <si>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</si>
  <si>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</si>
  <si>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</si>
  <si>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</si>
  <si>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</si>
  <si>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</si>
  <si>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</si>
  <si>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</si>
  <si>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</si>
  <si>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</si>
  <si>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</si>
  <si>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</si>
  <si>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</si>
  <si>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</si>
  <si>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</si>
  <si>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</si>
  <si>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</si>
  <si>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</si>
  <si>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</si>
  <si>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</si>
  <si>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</si>
  <si>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</si>
  <si>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</si>
  <si>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</si>
  <si>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</si>
  <si>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</si>
  <si>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</si>
  <si>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</si>
  <si>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</si>
  <si>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</si>
  <si>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</si>
  <si>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</si>
  <si>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</si>
  <si>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</si>
  <si>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</si>
  <si>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</si>
  <si>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</si>
  <si>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</si>
  <si>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</si>
  <si>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</si>
  <si>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</si>
  <si>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</si>
  <si>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</si>
  <si>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</si>
  <si>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</si>
  <si>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</si>
  <si>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</si>
  <si>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</si>
  <si>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</si>
  <si>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</si>
  <si>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</si>
  <si>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</si>
  <si>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</si>
  <si>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</si>
  <si>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</si>
  <si>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</si>
  <si>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</si>
  <si>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</si>
  <si>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</si>
  <si>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</si>
  <si>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</si>
  <si>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</si>
  <si>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</si>
  <si>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</si>
  <si>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</si>
  <si>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</si>
  <si>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</si>
  <si>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</si>
  <si>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</si>
  <si>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</si>
  <si>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</si>
  <si>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</si>
  <si>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</si>
  <si>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</si>
  <si>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</si>
  <si>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</si>
  <si>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</si>
  <si>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</si>
  <si>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</si>
  <si>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</si>
  <si>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</si>
  <si>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</si>
  <si>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</si>
  <si>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</si>
  <si>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</si>
  <si>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</si>
  <si>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</si>
  <si>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</si>
  <si>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</si>
  <si>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</si>
  <si>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</si>
  <si>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</si>
  <si>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</si>
  <si>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</si>
  <si>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</si>
  <si>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</si>
  <si>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</si>
  <si>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</si>
  <si>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</si>
  <si>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</si>
  <si>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</si>
  <si>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</si>
  <si>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</si>
  <si>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</si>
  <si>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</si>
  <si>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</si>
  <si>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</si>
  <si>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</si>
  <si>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</si>
  <si>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</si>
  <si>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</si>
  <si>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</si>
  <si>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</si>
  <si>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</si>
  <si>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</si>
  <si>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</si>
  <si>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</si>
  <si>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</si>
  <si>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</si>
  <si>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</si>
  <si>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</si>
  <si>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</si>
  <si>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</si>
  <si>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</si>
  <si>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</si>
  <si>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</si>
  <si>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</si>
  <si>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</si>
  <si>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</si>
  <si>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</si>
  <si>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</si>
  <si>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</si>
  <si>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</si>
  <si>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</si>
  <si>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</si>
  <si>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</si>
  <si>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</si>
  <si>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</si>
  <si>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</si>
  <si>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</si>
  <si>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</si>
  <si>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</si>
  <si>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</si>
  <si>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</si>
  <si>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</si>
  <si>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</si>
  <si>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</si>
  <si>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</si>
  <si>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</si>
  <si>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</si>
  <si>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</si>
  <si>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</si>
  <si>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</si>
  <si>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</si>
  <si>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</si>
  <si>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</si>
  <si>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</si>
  <si>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</si>
  <si>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</si>
  <si>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</si>
  <si>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</si>
  <si>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</si>
  <si>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</si>
  <si>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</si>
  <si>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</si>
  <si>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</si>
  <si>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</si>
  <si>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</si>
  <si>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</si>
  <si>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</si>
  <si>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</si>
  <si>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</si>
  <si>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</si>
  <si>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</si>
  <si>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</si>
  <si>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</si>
  <si>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</si>
  <si>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</si>
  <si>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</si>
  <si>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</si>
  <si>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</si>
  <si>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</si>
  <si>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</si>
  <si>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</si>
  <si>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</si>
  <si>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</si>
  <si>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</si>
  <si>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</si>
  <si>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</si>
  <si>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</si>
  <si>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</si>
  <si>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</si>
  <si>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</si>
  <si>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</si>
  <si>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</si>
  <si>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</si>
  <si>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</si>
  <si>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</si>
  <si>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</si>
  <si>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</si>
  <si>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</si>
  <si>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</si>
  <si>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</si>
  <si>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</si>
  <si>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</si>
  <si>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</si>
  <si>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</si>
  <si>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</si>
  <si>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</si>
  <si>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</si>
  <si>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</si>
  <si>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</si>
  <si>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</si>
  <si>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</si>
  <si>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</si>
  <si>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</si>
  <si>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</si>
  <si>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</si>
  <si>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</si>
  <si>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</si>
  <si>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</si>
  <si>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</si>
  <si>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</si>
  <si>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</si>
  <si>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</si>
  <si>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</si>
  <si>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</si>
  <si>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</si>
  <si>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</si>
  <si>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</si>
  <si>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</si>
  <si>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</si>
  <si>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</si>
  <si>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</si>
  <si>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</si>
  <si>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</si>
  <si>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</si>
  <si>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</si>
  <si>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</si>
  <si>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</si>
  <si>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</si>
  <si>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</si>
  <si>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</si>
  <si>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</si>
  <si>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</si>
  <si>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</si>
  <si>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</si>
  <si>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</si>
  <si>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</si>
  <si>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</si>
  <si>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</si>
  <si>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</si>
  <si>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</si>
  <si>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</si>
  <si>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</si>
  <si>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</si>
  <si>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</si>
  <si>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</si>
  <si>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</si>
  <si>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</si>
  <si>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</si>
  <si>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</si>
  <si>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</si>
  <si>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</si>
  <si>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</si>
  <si>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</si>
  <si>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</si>
  <si>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</si>
  <si>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</si>
  <si>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</si>
  <si>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</si>
  <si>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</si>
  <si>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</si>
  <si>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</si>
  <si>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</si>
  <si>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</si>
  <si>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</si>
  <si>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</si>
  <si>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</si>
  <si>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</si>
  <si>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</si>
  <si>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</si>
  <si>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</si>
  <si>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</si>
  <si>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</si>
  <si>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PCM-20251117-00001772</t>
  </si>
  <si>
    <t>ETA 40min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</si>
  <si>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</si>
  <si>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</si>
  <si>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</si>
  <si>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</si>
  <si>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</si>
  <si>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</si>
  <si>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</si>
  <si>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</si>
  <si>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</si>
  <si>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</si>
  <si>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</si>
  <si>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</si>
  <si>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</si>
  <si>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</si>
  <si>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</si>
  <si>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</si>
  <si>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</si>
  <si>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</si>
  <si>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</si>
  <si>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</si>
  <si>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</si>
  <si>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</si>
  <si>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</si>
  <si>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</si>
  <si>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</si>
  <si>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</si>
  <si>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</si>
  <si>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</si>
  <si>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</si>
  <si>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</si>
  <si>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</si>
  <si>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</si>
  <si>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</si>
  <si>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</si>
  <si>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</si>
  <si>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</si>
  <si>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</si>
  <si>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</si>
  <si>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</si>
  <si>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</si>
  <si>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</si>
  <si>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</si>
  <si>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</si>
  <si>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</si>
  <si>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</si>
  <si>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</si>
  <si>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</si>
  <si>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</si>
  <si>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</si>
  <si>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</si>
  <si>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</si>
  <si>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</si>
  <si>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</si>
  <si>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</si>
  <si>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</si>
  <si>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</si>
  <si>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</si>
  <si>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</si>
  <si>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</si>
  <si>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</si>
  <si>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</si>
  <si>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</si>
  <si>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</si>
  <si>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</si>
  <si>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</si>
  <si>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</si>
  <si>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</si>
  <si>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</si>
  <si>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</si>
  <si>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</si>
  <si>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</si>
  <si>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</si>
  <si>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</si>
  <si>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</si>
  <si>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</si>
  <si>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</si>
  <si>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</si>
  <si>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</si>
  <si>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</si>
  <si>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</si>
  <si>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</si>
  <si>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</si>
  <si>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</si>
  <si>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</si>
  <si>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PCM-20251117-00001768
</t>
  </si>
  <si>
    <t>30  MIN</t>
  </si>
  <si>
    <t>PCM-20251117-00001785</t>
  </si>
  <si>
    <t>riy0605</t>
  </si>
  <si>
    <t>30 min</t>
  </si>
  <si>
    <t xml:space="preserve"> PCM-20250215-00000830 </t>
  </si>
  <si>
    <t>LTE site still down and  site located in aramco area access issue need special permission</t>
  </si>
  <si>
    <t>PCM-20251117-00001705</t>
  </si>
  <si>
    <t>40 min</t>
  </si>
  <si>
    <t>PCM-20251117-00001728</t>
  </si>
  <si>
    <t xml:space="preserve">night access issue / USF area team will check morning </t>
  </si>
  <si>
    <t>NO PCM</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</si>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</sst>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0" fillId="9" borderId="9" xfId="0"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5" totalsRowShown="0" headerRowDxfId="157" dataDxfId="156" headerRowBorderDxfId="154" tableBorderDxfId="155" totalsRowBorderDxfId="153">
  <autoFilter ref="A1:CJ2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48" dataDxfId="47" headerRowBorderDxfId="45" tableBorderDxfId="46" totalsRowBorderDxfId="44">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3" totalsRowShown="0" headerRowDxfId="31" dataDxfId="30" headerRowBorderDxfId="28" tableBorderDxfId="29">
  <autoFilter ref="A1:L1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6" totalsRowShown="0" headerRowDxfId="15" dataDxfId="14" headerRowBorderDxfId="12" tableBorderDxfId="13">
  <autoFilter ref="A1:L8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315.8355924768548</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15445</v>
      </c>
      <c r="E3" s="63" t="s">
        <v>39021</v>
      </c>
      <c r="F3" s="127">
        <v>45978.769629629627</v>
      </c>
      <c r="G3" s="131">
        <f ca="1">IFERROR(NOW()-F3,"")</f>
        <v>1.4388773153768852E-2</v>
      </c>
      <c r="H3" s="127">
        <v>45978.764560185184</v>
      </c>
      <c r="I3" s="129" t="str">
        <f>IFERROR(VLOOKUP(D3,DB!A:F,6,0),"")</f>
        <v>SCECO</v>
      </c>
      <c r="J3" s="129" t="str">
        <f>IFERROR(VLOOKUP(D3,DB!A:G,7,0),"")</f>
        <v>Good+Vandalized</v>
      </c>
      <c r="K3" s="132" t="s">
        <v>39024</v>
      </c>
      <c r="L3" s="133" t="str">
        <f>IFERROR(VLOOKUP(D3,DB!A:I,9,0),"")</f>
        <v>Latis</v>
      </c>
    </row>
    <row r="4" spans="1:15" ht="15" customHeight="1">
      <c r="A4" s="128"/>
      <c r="B4" s="129" t="str">
        <f>IFERROR(VLOOKUP(D4,DB!A:K,11,0),"")</f>
        <v/>
      </c>
      <c r="C4" s="129"/>
      <c r="D4" s="129"/>
      <c r="E4" s="130"/>
      <c r="F4" s="127"/>
      <c r="G4" s="131">
        <f ca="1">IFERROR(NOW()-F4,"")</f>
        <v>45978.784018402781</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45978.784018402781</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45978.784018402781</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45978.784018402781</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45978.784018402781</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45978.784018402781</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45978.784018402781</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45978.784018402781</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45978.784018402781</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45978.784018402781</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45978.784018402781</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45978.784018402781</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45978.784018402781</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45978.784018402781</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45978.784018402781</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45978.784018402781</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45978.784018402781</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45978.784018402781</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45978.784018402781</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45978.784018402781</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45978.784018402781</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45978.784018402781</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45978.784018402781</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45978.784018402781</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45978.784018402781</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45978.784018402781</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45978.784018402781</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45978.784018402781</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45978.784018402781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45978.784018402781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45978.784018402781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45978.784018402781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45978.784018402781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45978.784018402781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45978.784018402781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45978.784018402781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45978.784018402781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45978.784018402781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45978.784018402781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45978.784018402781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45978.784018402781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45978.784018402781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45978.784018402781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45978.784018402781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45978.784018402781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45978.784018402781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45978.784018402781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45978.784018402781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45978.784018402781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45978.784018402781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45978.784018402781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45978.784018402781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45978.784018402781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45978.784018402781</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45978.784018402781</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45978.784018402781</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45978.784018402781</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45978.784018402781</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45978.784018402781</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45978.784018402781</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45978.784018402781</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45978.784018402781</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45978.784018402781</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45978.784018402781</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45978.784018402781</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45978.784018402781</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45978.784018402781</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45978.784018402781</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45978.784018402781</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08F4FD11-F72D-4763-8C6E-B39306FCB2F5}"/>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5"/>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5"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153.78418067129678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4.5812384261807892E-2</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8" t="s">
        <v>39109</v>
      </c>
      <c r="B5" s="61" t="str">
        <f>IFERROR(VLOOKUP(D5,DB!A:K,11,0),"")</f>
        <v>R2</v>
      </c>
      <c r="C5" s="18">
        <v>3</v>
      </c>
      <c r="D5" s="18" t="s">
        <v>25749</v>
      </c>
      <c r="E5" s="102" t="s">
        <v>39102</v>
      </c>
      <c r="F5" s="74">
        <v>45978.767187500001</v>
      </c>
      <c r="G5" s="75">
        <f ca="1">IFERROR(NOW()-F5,"-")</f>
        <v>1.6830902779474854E-2</v>
      </c>
      <c r="H5" s="103">
        <v>45978.76021990741</v>
      </c>
      <c r="I5" s="18" t="str">
        <f>IFERROR(VLOOKUP(D5,DB!A:F,6,0),"")</f>
        <v>Generator-SG</v>
      </c>
      <c r="J5" s="18" t="str">
        <f>IFERROR(VLOOKUP(D5,DB!A:G,7,0),"")</f>
        <v>Weak</v>
      </c>
      <c r="K5" s="85"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37" t="s">
        <v>39111</v>
      </c>
      <c r="B6" s="61" t="str">
        <f>IFERROR(VLOOKUP(D6,DB!A:K,11,0),"")</f>
        <v>R2</v>
      </c>
      <c r="C6" s="18">
        <v>1</v>
      </c>
      <c r="D6" s="18" t="s">
        <v>39112</v>
      </c>
      <c r="E6" s="102" t="s">
        <v>39021</v>
      </c>
      <c r="F6" s="103">
        <v>45978.77447916667</v>
      </c>
      <c r="G6" s="104">
        <f ca="1">IFERROR(NOW()-F6,"-")</f>
        <v>9.5392361108679324E-3</v>
      </c>
      <c r="H6" s="134">
        <v>45978.768599537034</v>
      </c>
      <c r="I6" s="18" t="str">
        <f>IFERROR(VLOOKUP(D6,DB!A:F,6,0),"")</f>
        <v>Generator-SG</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45978.784018402781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45978.784018402781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45978.784018402781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45978.784018402781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45978.784018402781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45978.784018402781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45978.784018402781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45978.784018402781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45978.784018402781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45978.784018402781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45978.784018402781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45978.784018402781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45978.784018402781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45978.784018402781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45978.784018402781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45978.784018402781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45978.784018402781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45978.784018402781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45978.784018402781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45978.784018402781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45978.784018402781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45978.784018402781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45978.784018402781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45978.784018402781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45978.784018402781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45978.784018402781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45978.784018402781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45978.784018402781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45978.784018402781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45978.784018402781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45978.784018402781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45978.784018402781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45978.784018402781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45978.784018402781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45978.784018402781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45978.784018402781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45978.784018402781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45978.784018402781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45978.784018402781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45978.784018402781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45978.784018402781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45978.784018402781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45978.784018402781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45978.784018402781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45978.784018402781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45978.784018402781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45978.784018402781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45978.784018402781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45978.784018402781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45978.784018402781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45978.784018402781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45978.784018402781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45978.784018402781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45978.784018402781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45978.784018402781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45978.784018402781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45978.784018402781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45978.784018402781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45978.784018402781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45978.784018402781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45978.784018402781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45978.784018402781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45978.784018402781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45978.784018402781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45978.784018402781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45978.784018402781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45978.784018402781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45978.784018402781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45978.784018402781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45978.784018402781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45978.784018402781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45978.784018402781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45978.784018402781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45978.784018402781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45978.784018402781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45978.784018402781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45978.784018402781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45978.784018402781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45978.784018402781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45978.784018402781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45978.784018402781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45978.784018402781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45978.784018402781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45978.784018402781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45978.784018402781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45978.784018402781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45978.784018402781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45978.784018402781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45978.784018402781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45978.784018402781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45978.784018402781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45978.784018402781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45978.784018402781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45978.784018402781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45978.784018402781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45978.784018402781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45978.784018402781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45978.784018402781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45978.784018402781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45978.784018402781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45978.784018402781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45978.784018402781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45978.784018402781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45978.784018402781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45978.784018402781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45978.784018402781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45978.784018402781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45978.784018402781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45978.784018402781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45978.784018402781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45978.784018402781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45978.784018402781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45978.784018402781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45978.784018402781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45978.784018402781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45978.784018402781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45978.784018402781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45978.784018402781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45978.784018402781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45978.784018402781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45978.784018402781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45978.784018402781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45978.784018402781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45978.784018402781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45978.784018402781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45978.784018402781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45978.784018402781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45978.784018402781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45978.784018402781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45978.784018402781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45978.784018402781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45978.784018402781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45978.784018402781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45978.784018402781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45978.784018402781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45978.784018402781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45978.784018402781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45978.784018402781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45978.784018402781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45978.784018402781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45978.784018402781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45978.784018402781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45978.784018402781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45978.784018402781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45978.784018402781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45978.784018402781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45978.784018402781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45978.784018402781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45978.784018402781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45978.784018402781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45978.784018402781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45978.784018402781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45978.784018402781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45978.784018402781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45978.784018402781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45978.784018402781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45978.784018402781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45978.784018402781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45978.784018402781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45978.784018402781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45978.784018402781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45978.784018402781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45978.784018402781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45978.784018402781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45978.784018402781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45978.784018402781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45978.784018402781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45978.784018402781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45978.784018402781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45978.784018402781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45978.784018402781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45978.784018402781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45978.784018402781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45978.784018402781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45978.784018402781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45978.784018402781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45978.784018402781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45978.784018402781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45978.784018402781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45978.784018402781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45978.784018402781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45978.784018402781</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45978.784018402781</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45978.784018402781</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45978.784018402781</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45978.784018402781</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45978.784018402781</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45978.784018402781</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45978.784018402781</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45978.784018402781</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45978.784018402781</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45978.784018402781</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45978.784018402781</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45978.784018402781</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45978.784018402781</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45978.784018402781</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45978.784018402781</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45978.784018402781</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45978.784018402781</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sheetData>
  <dataValidations count="2">
    <dataValidation allowBlank="1" showInputMessage="1" showErrorMessage="1" sqref="E1" xr:uid="{4D935161-CDD3-4592-B877-3FB59C99E142}"/>
    <dataValidation type="list" allowBlank="1" showInputMessage="1" showErrorMessage="1" sqref="E3:E2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F2" sqref="F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9" t="s">
        <v>39016</v>
      </c>
      <c r="I1" s="140" t="s">
        <v>39017</v>
      </c>
      <c r="J1" s="140" t="s">
        <v>39018</v>
      </c>
      <c r="K1" s="60" t="s">
        <v>39019</v>
      </c>
      <c r="L1" s="27" t="s">
        <v>8</v>
      </c>
      <c r="M1" s="28"/>
    </row>
    <row r="2" spans="1:13" ht="15" customHeight="1">
      <c r="A2" s="19"/>
      <c r="B2" s="61" t="str">
        <f>IFERROR(VLOOKUP(D2,DB!A:K,11,0),"")</f>
        <v/>
      </c>
      <c r="C2" s="18"/>
      <c r="D2" s="18"/>
      <c r="E2" s="18"/>
      <c r="F2" s="20"/>
      <c r="G2" s="21">
        <f t="shared" ref="G2:G10" ca="1" si="0">IFERROR(NOW()-F2,"-")</f>
        <v>45978.784018634258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45978.784018634258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45978.784018634258</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45978.784018634258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45978.784018634258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45978.784018634258</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45978.784018634258</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45978.784018634258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45978.784018634258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45978.784018634258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45978.784018634258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45978.784018634258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45978.784018634258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45978.784018634258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45978.784018634258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45978.784018634258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45978.784018634258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45978.784018634258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45978.784018634258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45978.784018634258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45978.784018634258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45978.784018634258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45978.784018634258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45978.784018634258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45978.784018634258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45978.784018634258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45978.784018634258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45978.784018634258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45978.784018634258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45978.784018634258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45978.784018634258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45978.784018634258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45978.784018634258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45978.784018634258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45978.784018634258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45978.784018634258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45978.784018634258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45978.784018634258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45978.784018634258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45978.784018634258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45978.784018634258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45978.784018634258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45978.784018634258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45978.784018634258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45978.784018634258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45978.784018634258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45978.784018634258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45978.784018634258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45978.784018634258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45978.784018634258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45978.784018634258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45978.784018634258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45978.784018634258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45978.784018634258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45978.784018634258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45978.784018634258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45978.784018634258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45978.784018634258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45978.784018634258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45978.784018634258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45978.784018634258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45978.784018634258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45978.784018634258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45978.784018634258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45978.784018634258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45978.784018634258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45978.784018634258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45978.784018634258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45978.784018634258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45978.784018634258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45978.784018634258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45978.784018634258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45978.784018634258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45978.784018634258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45978.784018634258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45978.784018634258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45978.784018634258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45978.784018634258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45978.784018634258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45978.784018634258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45978.784018634258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45978.784018634258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45978.784018634258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45978.784018634258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45978.784018634258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45978.784018634258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45978.784018634258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45978.784018634258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45978.784018634258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45978.784018634258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45978.784018634258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45978.784018634258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45978.784018634258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45978.784018634258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45978.784018634258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45978.784018634258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45978.784018634258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45978.784018634258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45978.784018634258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45978.784018634258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45978.784018634258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45978.784018634258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45978.784018634258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45978.784018634258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45978.784018634258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45978.784018634258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45978.784018634258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45978.784018634258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45978.784018634258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45978.784018634258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45978.784018634258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45978.784018634258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45978.784018634258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45978.784018634258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45978.784018634258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45978.784018634258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45978.784018634258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45978.784018634258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45978.784018634258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45978.784018634258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45978.784018634258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45978.784018634258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45978.784018634258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45978.784018634258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45978.784018634258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45978.784018634258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45978.784018634258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45978.784018634258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45978.784018634258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45978.784018634258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45978.784018634258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45978.784018634258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45978.784018634258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45978.784018634258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45978.784018634258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45978.784018634258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45978.784018634258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45978.784018634258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45978.784018634258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45978.784018634258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45978.784018634258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45978.784018634258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45978.784018634258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45978.784018634258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45978.784018634258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45978.784018634258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45978.784018634258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45978.784018634258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45978.784018634258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45978.784018634258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45978.784018634258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45978.784018634258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45978.784018634258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45978.784018634258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45978.784018634258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45978.784018634258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45978.784018634258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45978.784018634258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45978.784018634258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45978.784018634258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45978.784018634258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45978.784018634258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45978.784018634258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45978.784018634258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45978.784018634258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45978.784018634258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45978.784018634258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45978.784018634258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45978.784018634258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45978.784018634258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45978.784018634258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45978.784018634258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45978.784018634258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45978.784018634258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45978.784018634258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45978.784018634258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45978.784018634258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45978.784018634258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45978.784018634258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45978.784018634258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45978.784018634258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45978.784018634258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45978.784018634258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45978.784018634258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45978.784018634258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45978.784018634258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45978.784018634258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45978.784018634258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45978.784018634258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45978.784018634258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45978.784018634258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45978.784018634258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45978.784018634258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45978.784018634258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45978.784018634258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45978.784018634258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45978.784018634258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45978.784018634258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45978.784018634258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45978.784018634258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45978.784018634258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45978.784018634258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45978.784018634258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45978.784018634258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45978.784018634258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45978.784018634258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45978.784018634258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45978.784018634258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45978.784018634258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45978.784018634258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45978.784018634258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45978.784018634258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45978.784018634258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45978.784018634258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45978.784018634258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45978.784018634258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45978.784018634258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45978.784018634258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45978.784018634258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45978.784018634258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45978.784018634258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45978.784018634258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45978.784018634258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45978.784018634258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45978.784018634258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45978.784018634258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45978.784018634258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45978.784018634258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45978.784018634258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45978.784018634258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45978.784018634258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45978.784018634258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45978.784018634258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45978.784018634258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45978.784018634258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45978.784018634258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45978.784018634258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45978.784018634258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45978.784018634258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45978.784018634258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45978.784018634258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45978.784018634258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45978.784018634258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45978.784018634258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45978.784018634258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45978.784018634258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45978.784018634258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45978.784018634258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45978.784018634258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45978.784018634258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45978.784018634258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45978.784018634258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45978.784018634258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45978.784018634258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45978.784018634258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45978.784018634258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45978.784018634258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45978.784018634258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45978.784018634258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45978.784018634258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45978.784018634258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45978.784018634258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45978.784018634258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45978.784018634258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45978.784018634258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45978.784018634258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45978.784018634258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45978.784018634258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45978.784018634258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45978.784018634258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45978.784018634258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45978.784018634258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45978.784018634258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45978.784018634258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45978.784018634258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45978.784018634258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45978.784018634258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45978.784018634258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45978.784018634258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45978.784018634258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45978.784018634258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45978.784018634258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45978.784018634258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45978.784018634258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45978.784018634258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45978.784018634258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45978.784018634258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45978.784018634258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45978.784018634258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45978.784018634258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45978.784018634258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45978.784018634258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45978.784018634258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45978.784018634258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45978.784018634258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45978.784018634258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45978.784018634258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45978.784018634258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45978.784018634258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45978.784018634258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45978.784018634258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45978.784018634258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45978.784018634258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45978.784018634258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45978.784018634258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45978.784018634258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45978.784018634258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45978.784018634258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45978.784018634258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45978.784018634258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45978.784018634258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45978.784018634258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45978.784018634258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45978.784018634258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45978.784018634258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45978.784018634258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45978.784018634258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45978.784018634258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45978.784018634258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45978.784018634258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45978.784018634258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45978.784018634258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45978.784018634258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45978.784018634258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45978.784018634258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45978.784018634258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45978.784018634258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45978.784018634258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45978.784018634258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45978.784018634258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45978.784018634258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45978.784018634258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45978.784018634258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45978.784018634258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45978.784018634258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45978.784018634258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45978.784018634258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45978.784018634258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45978.784018634258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45978.784018634258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45978.784018634258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45978.784018634258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45978.784018634258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45978.784018634258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45978.784018634258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45978.784018634258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45978.784018634258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45978.784018634258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45978.784018634258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45978.784018634258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45978.784018634258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45978.784018634258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45978.784018634258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45978.784018634258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45978.784018634258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45978.784018634258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45978.784018634258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45978.784018634258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45978.784018634258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45978.784018634258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45978.784018634258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45978.784018634258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45978.784018634258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45978.784018634258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45978.784018634258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45978.784018634258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45978.784018634258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45978.784018634258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45978.784018634258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45978.784018634258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45978.784018634258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45978.784018634258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45978.784018634258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45978.784018634258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45978.784018634258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45978.784018634258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45978.784018634258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45978.784018634258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45978.784018634258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45978.784018634258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45978.784018634258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45978.784018634258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45978.784018634258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45978.784018634258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45978.784018634258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45978.784018634258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45978.784018634258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45978.784018634258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45978.784018634258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45978.784018634258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45978.784018634258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45978.784018634258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45978.784018634258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45978.784018634258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45978.784018634258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45978.784018634258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45978.784018634258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45978.784018634258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45978.784018634258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45978.784018634258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45978.784018634258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45978.784018634258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45978.784018634258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45978.784018634258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45978.784018634258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45978.784018634258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45978.784018634258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45978.784018634258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45978.784018634258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45978.784018634258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45978.784018634258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45978.784018634258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45978.784018634258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45978.784018634258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45978.784018634258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45978.784018634258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45978.784018634258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45978.784018634258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45978.784018634258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45978.784018634258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45978.784018634258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45978.784018634258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45978.784018634258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45978.784018634258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45978.784018634258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45978.784018634258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45978.784018634258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45978.784018634258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45978.784018634258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45978.784018634258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45978.784018634258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45978.784018634258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45978.784018634258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45978.784018634258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45978.784018634258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45978.784018634258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45978.784018634258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45978.784018634258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45978.784018634258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45978.784018634258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45978.784018634258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45978.784018634258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45978.784018634258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45978.784018634258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45978.784018634258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45978.784018634258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45978.784018634258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45978.784018634258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45978.784018634258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45978.784018634258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45978.784018634258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45978.784018634258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45978.784018634258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45978.784018634258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45978.784018634258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45978.784018634258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45978.784018634258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45978.784018634258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45978.784018634258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45978.784018634258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45978.784018634258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45978.784018634258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45978.784018634258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45978.784018634258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45978.784018634258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45978.784018634258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45978.784018634258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45978.784018634258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45978.784018634258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45978.784018634258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45978.784018634258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45978.784018634258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45978.784018634258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45978.784018634258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45978.784018634258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45978.784018634258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45978.784018634258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45978.784018634258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45978.784018634258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45978.784018634258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45978.784018634258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45978.784018634258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45978.784018634258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45978.784018634258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45978.784018634258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45978.784018634258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45978.784018634258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45978.784018634258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45978.784018634258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45978.784018634258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45978.784018634258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45978.784018634258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45978.784018634258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45978.784018634258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45978.784018634258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45978.784018634258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45978.784018634258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45978.784018634258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45978.784018634258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45978.784018634258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45978.784018634258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45978.784018634258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45978.784018634258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45978.784018634258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45978.784018634258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45978.784018634258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45978.784018634258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45978.784018634258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45978.784018634258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45978.784018634258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45978.784018634258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45978.784018634258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45978.784018634258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45978.784018634258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45978.784018634258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45978.784018634258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45978.784018634258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45978.784018634258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45978.784018634258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45978.784018634258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45978.784018634258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45978.784018634258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45978.784018634258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45978.784018634258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45978.784018634258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45978.784018634258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45978.784018634258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45978.784018634258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45978.784018634258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45978.784018634258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45978.784018634258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45978.784018634258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45978.784018634258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45978.784018634258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45978.784018634258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45978.784018634258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45978.784018634258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45978.784018634258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45978.784018634258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45978.784018634258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45978.784018634258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45978.784018634258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45978.784018634258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45978.784018634258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45978.784018634258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45978.784018634258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45978.784018634258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45978.784018634258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45978.784018634258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45978.784018634258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45978.784018634258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45978.784018634258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45978.784018634258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45978.784018634258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45978.784018634258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45978.784018634258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45978.784018634258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45978.784018634258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45978.784018634258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45978.784018634258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45978.784018634258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45978.784018634258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45978.784018634258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45978.784018634258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45978.784018634258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45978.784018634258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45978.784018634258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45978.784018634258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45978.784018634258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45978.784018634258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45978.784018634258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45978.784018634258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45978.784018634258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45978.784018634258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45978.784018634258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45978.784018634258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45978.784018634258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45978.784018634258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45978.784018634258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45978.784018634258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45978.784018634258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45978.784018634258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45978.784018634258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45978.784018634258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45978.784018634258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45978.784018634258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45978.784018634258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45978.784018634258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45978.784018634258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45978.784018634258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45978.784018634258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45978.784018634258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45978.784018634258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45978.784018634258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45978.784018634258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45978.784018634258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45978.784018634258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45978.784018634258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45978.784018634258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45978.784018634258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45978.784018634258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45978.784018634258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45978.784018634258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45978.784018634258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45978.784018634258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45978.784018634258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45978.784018634258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45978.784018634258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45978.784018634258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45978.784018634258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45978.784018634258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45978.784018634258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45978.784018634258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45978.784018634258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45978.784018634258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45978.784018634258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45978.784018634258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45978.784018634258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45978.784018634258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45978.784018634258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45978.784018634258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45978.784018634258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45978.784018634258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45978.784018634258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45978.784018634258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45978.784018634258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45978.784018634258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45978.784018634258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45978.784018634258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45978.784018634258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45978.784018634258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45978.784018634258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45978.784018634258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45978.784018634258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45978.784018634258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45978.784018634258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45978.784018634258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45978.784018634258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45978.784018634258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45978.784018634258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45978.784018634258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45978.784018634258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45978.784018634258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45978.784018634258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45978.784018634258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45978.784018634258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45978.784018634258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45978.784018634258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45978.784018634258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45978.784018634258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45978.784018634258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45978.784018634258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45978.784018634258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45978.784018634258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45978.784018634258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45978.784018634258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45978.784018634258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45978.784018634258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45978.784018634258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45978.784018634258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45978.784018634258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45978.784018634258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45978.784018634258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45978.784018634258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45978.784018634258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45978.784018634258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45978.784018634258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45978.784018634258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45978.784018634258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45978.784018634258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45978.784018634258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45978.784018634258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45978.784018634258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45978.784018634258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45978.784018634258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45978.784018634258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45978.784018634258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45978.784018634258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45978.784018634258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45978.784018634258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45978.784018634258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45978.784018634258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45978.784018634258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45978.784018634258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45978.784018634258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45978.784018634258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45978.784018634258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45978.784018634258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45978.784018634258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45978.784018634258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45978.784018634258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45978.784018634258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45978.784018634258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45978.784018634258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45978.784018634258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45978.784018634258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45978.784018634258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45978.784018634258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45978.784018634258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45978.784018634258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45978.784018634258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45978.784018634258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45978.784018634258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45978.784018634258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45978.784018634258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45978.784018634258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45978.784018634258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45978.784018634258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45978.784018634258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45978.784018634258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45978.784018634258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45978.784018634258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45978.784018634258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45978.784018634258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45978.784018634258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45978.784018634258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45978.784018634258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45978.784018634258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45978.784018634258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45978.784018634258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45978.784018634258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45978.784018634258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45978.784018634258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45978.784018634258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45978.784018634258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45978.784018634258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45978.784018634258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45978.784018634258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45978.784018634258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45978.784018634258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45978.784018634258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45978.784018634258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45978.784018634258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45978.784018634258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45978.784018634258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45978.784018634258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45978.784018634258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45978.784018634258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45978.784018634258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45978.784018634258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45978.784018634258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45978.784018634258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45978.784018634258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45978.784018634258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45978.784018634258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45978.784018634258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45978.784018634258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45978.784018634258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45978.784018634258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45978.784018634258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45978.784018634258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45978.784018634258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45978.784018634258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45978.784018634258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45978.784018634258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45978.784018634258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45978.784018634258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45978.784018634258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45978.784018634258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45978.784018634258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45978.784018634258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45978.784018634258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45978.784018634258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45978.784018634258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45978.784018634258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45978.784018634258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45978.784018634258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45978.784018634258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45978.784018634258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45978.784018634258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45978.784018634258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45978.784018634258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45978.784018634258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45978.784018634258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45978.784018634258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45978.784018634258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45978.784018634258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45978.784018634258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45978.784018634258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45978.784018634258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45978.784018634258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45978.784018634258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45978.784018634258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45978.784018634258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45978.784018634258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45978.784018634258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45978.784018634258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45978.784018634258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45978.784018634258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45978.784018634258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45978.784018634258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45978.784018634258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45978.784018634258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45978.784018634258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45978.784018634258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45978.784018634258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45978.784018634258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45978.784018634258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45978.784018634258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45978.784018634258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45978.784018634258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45978.784018634258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45978.784018634258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45978.784018634258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45978.784018634258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45978.784018634258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45978.784018634258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45978.784018634258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45978.784018634258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45978.784018634258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45978.784018634258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45978.784018634258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45978.784018634258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45978.784018634258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45978.784018634258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45978.784018634258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45978.784018634258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45978.784018634258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45978.784018634258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45978.784018634258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45978.784018634258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45978.784018634258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45978.784018634258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45978.784018634258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45978.784018634258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45978.784018634258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45978.784018634258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45978.784018634258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45978.784018634258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45978.784018634258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45978.784018634258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45978.784018634258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45978.784018634258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45978.784018634258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45978.784018634258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45978.784018634258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45978.784018634258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45978.784018634258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45978.784018634258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45978.784018634258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45978.784018634258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45978.784018634258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45978.784018634258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45978.784018634258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45978.784018634258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45978.784018634258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45978.784018634258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45978.784018634258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45978.784018634258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45978.784018634258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45978.784018634258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45978.784018634258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45978.784018634258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45978.784018634258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45978.784018634258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45978.784018634258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45978.784018634258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45978.784018634258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45978.784018634258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45978.784018634258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45978.784018634258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45978.784018634258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45978.784018634258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45978.784018634258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45978.784018634258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45978.784018634258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45978.784018634258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45978.784018634258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45978.784018634258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45978.784018634258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45978.784018634258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45978.784018634258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45978.784018634258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45978.784018634258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45978.784018634258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45978.784018634258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45978.784018634258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45978.784018634258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45978.784018634258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45978.784018634258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45978.784018634258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45978.784018634258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45978.784018634258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45978.784018634258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45978.784018634258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45978.784018634258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45978.784018634258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45978.784018634258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45978.784018634258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45978.784018634258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45978.784018634258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45978.784018634258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45978.784018634258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45978.784018634258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45978.784018634258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45978.784018634258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45978.784018634258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45978.784018634258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45978.784018634258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45978.784018634258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45978.784018634258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45978.784018634258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45978.784018634258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45978.784018634258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45978.784018634258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45978.784018634258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45978.784018634258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45978.784018634258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45978.784018634258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45978.784018634258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45978.784018634258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45978.784018634258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45978.784018634258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45978.784018634258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45978.784018634258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45978.784018634258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45978.784018634258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45978.784018634258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45978.784018634258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45978.784018634258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45978.784018634258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45978.784018634258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45978.784018634258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45978.784018634258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45978.784018634258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45978.784018634258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45978.784018634258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45978.784018634258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45978.784018634258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45978.784018634258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45978.784018634258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45978.784018634258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45978.784018634258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45978.784018634258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45978.784018634258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45978.784018634258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45978.784018634258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45978.784018634258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45978.784018634258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45978.784018634258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45978.784018634258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45978.784018634258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45978.784018634258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45978.784018634258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45978.784018634258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45978.784018634258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45978.784018634258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45978.784018634258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45978.784018634258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45978.784018634258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45978.784018634258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45978.784018634258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45978.784018634258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45978.784018634258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45978.784018634258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45978.784018634258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45978.784018634258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45978.784018634258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45978.784018634258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45978.784018634258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45978.784018634258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45978.784018634258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45978.784018634258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45978.784018634258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45978.784018634258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45978.784018634258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45978.784018634258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45978.784018634258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45978.784018634258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45978.784018634258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45978.784018634258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45978.784018634258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45978.784018634258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45978.784018634258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45978.784018634258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45978.784018634258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45978.784018634258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45978.784018634258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45978.784018634258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45978.784018634258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45978.784018634258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45978.784018634258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45978.784018634258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45978.784018634258</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275.30330081018474</v>
      </c>
      <c r="H2" s="95">
        <v>45703.474768518521</v>
      </c>
      <c r="I2" s="95" t="str">
        <f>IFERROR(VLOOKUP(D2,DB!A:F,6,0),"")</f>
        <v>SCECO</v>
      </c>
      <c r="J2" s="95" t="str">
        <f>IFERROR(VLOOKUP(D2,DB!A:G,7,0),"")</f>
        <v>Dead</v>
      </c>
      <c r="K2" s="97" t="s">
        <v>39115</v>
      </c>
      <c r="L2" s="91" t="str">
        <f>IFERROR(VLOOKUP(D2,DB!A:I,9,0),"")</f>
        <v>Latis</v>
      </c>
    </row>
    <row r="3" spans="1:16" ht="15" customHeight="1">
      <c r="A3" s="113" t="s">
        <v>39116</v>
      </c>
      <c r="B3" s="113" t="str">
        <f>IFERROR(VLOOKUP(D3,DB!A:K,11,0),"")</f>
        <v>R4</v>
      </c>
      <c r="C3" s="93">
        <v>4</v>
      </c>
      <c r="D3" s="91" t="s">
        <v>36646</v>
      </c>
      <c r="E3" s="94" t="s">
        <v>39021</v>
      </c>
      <c r="F3" s="95">
        <v>45978.742175925923</v>
      </c>
      <c r="G3" s="96">
        <f ca="1">IFERROR(NOW()-F3,"")</f>
        <v>4.1842476857709698E-2</v>
      </c>
      <c r="H3" s="95">
        <v>45978.730844907404</v>
      </c>
      <c r="I3" s="113" t="str">
        <f>IFERROR(VLOOKUP(D3,DB!A:F,6,0),"")</f>
        <v>Generator-DG</v>
      </c>
      <c r="J3" s="113" t="str">
        <f>IFERROR(VLOOKUP(D3,DB!A:G,7,0),"")</f>
        <v>Good</v>
      </c>
      <c r="K3" s="97" t="s">
        <v>39117</v>
      </c>
      <c r="L3" s="91" t="str">
        <f>IFERROR(VLOOKUP(D3,DB!A:I,9,0),"")</f>
        <v>Latis</v>
      </c>
    </row>
    <row r="4" spans="1:16" ht="15" customHeight="1">
      <c r="A4" s="113" t="s">
        <v>39118</v>
      </c>
      <c r="B4" s="113" t="str">
        <f>IFERROR(VLOOKUP(D4,DB!A:K,11,0),"")</f>
        <v>R4</v>
      </c>
      <c r="C4" s="93">
        <v>2</v>
      </c>
      <c r="D4" s="91" t="s">
        <v>36595</v>
      </c>
      <c r="E4" s="94" t="s">
        <v>39021</v>
      </c>
      <c r="F4" s="95">
        <v>45978.752303240741</v>
      </c>
      <c r="G4" s="96">
        <f ca="1">IFERROR(NOW()-F4,"")</f>
        <v>3.1715162040200084E-2</v>
      </c>
      <c r="H4" s="95">
        <v>45978.74664351852</v>
      </c>
      <c r="I4" s="113" t="str">
        <f>IFERROR(VLOOKUP(D4,DB!A:F,6,0),"")</f>
        <v>SCECO</v>
      </c>
      <c r="J4" s="113" t="str">
        <f>IFERROR(VLOOKUP(D4,DB!A:G,7,0),"")</f>
        <v>Vandalized</v>
      </c>
      <c r="K4" s="97" t="s">
        <v>39119</v>
      </c>
      <c r="L4" s="91" t="str">
        <f>IFERROR(VLOOKUP(D4,DB!A:I,9,0),"")</f>
        <v>Latis</v>
      </c>
    </row>
    <row r="5" spans="1:16" ht="15" customHeight="1">
      <c r="A5" s="113" t="s">
        <v>39120</v>
      </c>
      <c r="B5" s="113" t="str">
        <f>IFERROR(VLOOKUP(D5,DB!A:K,11,0),"")</f>
        <v>R4</v>
      </c>
      <c r="C5" s="93">
        <v>2</v>
      </c>
      <c r="D5" s="91" t="s">
        <v>36227</v>
      </c>
      <c r="E5" s="94" t="s">
        <v>39021</v>
      </c>
      <c r="F5" s="95"/>
      <c r="G5" s="96">
        <f ca="1">IFERROR(NOW()-F5,"")</f>
        <v>45978.784018402781</v>
      </c>
      <c r="H5" s="95">
        <v>45978.733784722222</v>
      </c>
      <c r="I5" s="113" t="str">
        <f>IFERROR(VLOOKUP(D5,DB!A:F,6,0),"")</f>
        <v>SCECO</v>
      </c>
      <c r="J5" s="113" t="str">
        <f>IFERROR(VLOOKUP(D5,DB!A:G,7,0),"")</f>
        <v>Dead</v>
      </c>
      <c r="K5" s="97" t="s">
        <v>39121</v>
      </c>
      <c r="L5" s="91" t="str">
        <f>IFERROR(VLOOKUP(D5,DB!A:I,9,0),"")</f>
        <v>Latis</v>
      </c>
    </row>
    <row r="6" spans="1:16" ht="15" customHeight="1">
      <c r="A6" s="113"/>
      <c r="B6" s="113" t="str">
        <f>IFERROR(VLOOKUP(D6,DB!A:K,11,0),"")</f>
        <v/>
      </c>
      <c r="C6" s="93"/>
      <c r="D6" s="91"/>
      <c r="E6" s="94"/>
      <c r="F6" s="95"/>
      <c r="G6" s="96">
        <f ca="1">IFERROR(NOW()-F6,"")</f>
        <v>45978.784018402781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45978.784018402781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45978.784018402781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45978.784018402781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45978.784018402781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45978.784018402781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45978.784018402781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45978.784018402781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45978.784018402781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45978.784018402781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45978.784018402781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45978.784018402781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45978.784018402781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45978.784018402781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45978.784018402781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45978.784018402781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45978.784018402781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45978.784018402781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45978.784018402781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45978.784018402781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45978.784018402781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45978.784018402781</v>
      </c>
      <c r="H27" s="95"/>
      <c r="I27" s="113" t="str">
        <f>IFERROR(VLOOKUP(D27,DB!A:F,6,0),"")</f>
        <v/>
      </c>
      <c r="J27" s="113" t="str">
        <f>IFERROR(VLOOKUP(D27,DB!A:G,7,0),"")</f>
        <v/>
      </c>
      <c r="K27" s="97"/>
      <c r="L27" s="91" t="str">
        <f>IFERROR(VLOOKUP(D27,DB!A:I,9,0),"")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3"/>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39122</v>
      </c>
      <c r="B2" s="37" t="str">
        <f>IFERROR(VLOOKUP(D2,DB!A:K,11,0),"")</f>
        <v>R5</v>
      </c>
      <c r="C2" s="37">
        <v>3</v>
      </c>
      <c r="D2" s="106" t="s">
        <v>36011</v>
      </c>
      <c r="E2" s="37" t="s">
        <v>39021</v>
      </c>
      <c r="F2" s="38">
        <v>45891.832060185188</v>
      </c>
      <c r="G2" s="108">
        <f ca="1">IFERROR(NOW()-F2,"")</f>
        <v>86.951958449069934</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39102</v>
      </c>
      <c r="F3" s="38">
        <v>45926.188877314817</v>
      </c>
      <c r="G3" s="108">
        <f t="shared" ref="G3" ca="1" si="0">IFERROR(NOW()-F3,"")</f>
        <v>52.595141319441609</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39102</v>
      </c>
      <c r="F4" s="110">
        <v>45948.661111111112</v>
      </c>
      <c r="G4" s="111">
        <f t="shared" ref="G4" ca="1" si="1">IFERROR(NOW()-F4,"")</f>
        <v>30.122907523145841</v>
      </c>
      <c r="H4" s="110">
        <v>45948.661111111112</v>
      </c>
      <c r="I4" s="109" t="str">
        <f>IFERROR(VLOOKUP(D4,DB!A:F,6,0),"")</f>
        <v>SCECO</v>
      </c>
      <c r="J4" s="109" t="str">
        <f>IFERROR(VLOOKUP(D4,DB!A:G,7,0),"")</f>
        <v>Dead</v>
      </c>
      <c r="K4" s="109" t="s">
        <v>39127</v>
      </c>
      <c r="L4" s="109" t="str">
        <f>IFERROR(VLOOKUP(D4,DB!A:I,9,0),"")</f>
        <v>Latis</v>
      </c>
    </row>
    <row r="5" spans="1:13">
      <c r="A5" s="109" t="s">
        <v>39128</v>
      </c>
      <c r="B5" s="109" t="str">
        <f>IFERROR(VLOOKUP(D5,DB!A:K,11,0),"")</f>
        <v>R5</v>
      </c>
      <c r="C5" s="109">
        <v>1</v>
      </c>
      <c r="D5" s="109" t="s">
        <v>33371</v>
      </c>
      <c r="E5" s="109" t="s">
        <v>39021</v>
      </c>
      <c r="F5" s="136">
        <v>45977.514803240738</v>
      </c>
      <c r="G5" s="111">
        <f t="shared" ref="G5:G7" ca="1" si="2">IFERROR(NOW()-F5,"")</f>
        <v>1.269215393520426</v>
      </c>
      <c r="H5" s="136">
        <v>45977.468807870369</v>
      </c>
      <c r="I5" s="109" t="str">
        <f>IFERROR(VLOOKUP(D5,DB!A:F,6,0),"")</f>
        <v>SCECO</v>
      </c>
      <c r="J5" s="109" t="str">
        <f>IFERROR(VLOOKUP(D5,DB!A:G,7,0),"")</f>
        <v>Weak</v>
      </c>
      <c r="K5" s="109" t="s">
        <v>39129</v>
      </c>
      <c r="L5" s="109" t="str">
        <f>IFERROR(VLOOKUP(D5,DB!A:I,9,0),"")</f>
        <v>Latis</v>
      </c>
    </row>
    <row r="6" spans="1:13" ht="30.75">
      <c r="A6" s="109" t="s">
        <v>39130</v>
      </c>
      <c r="B6" s="109" t="str">
        <f>IFERROR(VLOOKUP(D6,DB!A:K,11,0),"")</f>
        <v>R5</v>
      </c>
      <c r="C6" s="109">
        <v>1</v>
      </c>
      <c r="D6" s="109" t="s">
        <v>33946</v>
      </c>
      <c r="E6" s="109" t="s">
        <v>39021</v>
      </c>
      <c r="F6" s="136">
        <v>45978.738356481481</v>
      </c>
      <c r="G6" s="109">
        <f t="shared" ca="1" si="2"/>
        <v>4.5662152777367737E-2</v>
      </c>
      <c r="H6" s="136">
        <v>45978.716273148151</v>
      </c>
      <c r="I6" s="109" t="str">
        <f>IFERROR(VLOOKUP(D6,DB!A:F,6,0),"")</f>
        <v>SCECO</v>
      </c>
      <c r="J6" s="109" t="str">
        <f>IFERROR(VLOOKUP(D6,DB!A:G,7,0),"")</f>
        <v>Dead</v>
      </c>
      <c r="K6" s="109" t="s">
        <v>39131</v>
      </c>
      <c r="L6" s="109" t="str">
        <f>IFERROR(VLOOKUP(D6,DB!A:I,9,0),"")</f>
        <v>Latis</v>
      </c>
    </row>
    <row r="7" spans="1:13">
      <c r="A7" s="109"/>
      <c r="B7" s="109" t="str">
        <f>IFERROR(VLOOKUP(D7,DB!A:K,11,0),"")</f>
        <v/>
      </c>
      <c r="C7" s="109"/>
      <c r="D7" s="109"/>
      <c r="E7" s="109"/>
      <c r="F7" s="109"/>
      <c r="G7" s="109">
        <f t="shared" ca="1" si="2"/>
        <v>45978.784018634258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ref="G8:G70" ca="1" si="3">IFERROR(NOW()-F8,"")</f>
        <v>45978.784018634258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45978.784018634258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45978.784018634258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45978.784018634258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45978.784018634258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45978.784018634258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45978.784018634258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45978.784018634258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45978.784018634258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45978.784018634258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45978.784018634258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45978.784018634258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45978.784018634258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45978.784018634258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45978.784018634258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45978.784018634258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45978.784018634258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45978.784018634258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45978.784018634258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45978.784018634258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45978.784018634258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45978.784018634258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45978.784018634258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45978.784018634258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45978.784018634258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45978.784018634258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45978.784018634258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45978.784018634258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45978.784018634258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45978.784018634258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45978.784018634258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45978.784018634258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45978.784018634258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45978.784018634258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45978.784018634258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45978.784018634258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45978.784018634258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45978.784018634258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45978.784018634258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45978.784018634258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45978.784018634258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45978.784018634258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45978.784018634258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45978.784018634258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45978.784018634258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45978.784018634258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45978.784018634258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45978.784018634258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45978.784018634258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45978.784018634258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45978.784018634258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45978.784018634258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45978.784018634258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45978.784018634258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45978.784018634258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45978.784018634258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45978.784018634258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45978.784018634258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45978.784018634258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45978.784018634258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45978.784018634258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45978.784018634258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45978.784018634258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ref="G71:G134" ca="1" si="4">IFERROR(NOW()-F71,"")</f>
        <v>45978.784018634258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45978.784018634258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45978.784018634258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45978.784018634258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45978.784018634258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45978.784018634258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45978.784018634258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45978.784018634258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45978.784018634258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45978.784018634258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45978.784018634258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45978.784018634258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45978.784018634258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45978.784018634258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45978.784018634258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45978.784018634258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45978.784018634258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45978.784018634258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45978.784018634258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45978.784018634258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45978.784018634258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45978.784018634258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45978.784018634258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45978.784018634258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45978.784018634258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45978.784018634258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45978.784018634258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45978.784018634258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45978.784018634258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45978.784018634258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45978.784018634258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45978.784018634258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45978.784018634258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45978.784018634258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45978.784018634258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45978.784018634258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45978.784018634258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45978.784018634258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45978.784018634258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45978.784018634258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45978.784018634258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45978.784018634258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45978.784018634258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45978.784018634258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45978.784018634258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45978.784018634258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45978.784018634258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45978.784018634258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45978.784018634258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45978.784018634258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45978.784018634258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45978.784018634258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45978.784018634258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45978.784018634258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45978.784018634258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45978.784018634258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45978.784018634258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45978.784018634258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45978.784018634258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45978.784018634258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45978.784018634258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45978.784018634258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45978.784018634258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45978.784018634258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ref="G135:G198" ca="1" si="5">IFERROR(NOW()-F135,"")</f>
        <v>45978.784018634258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45978.784018634258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45978.784018634258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45978.784018634258</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45978.784018634258</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45978.784018634258</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45978.784018634258</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45978.784018634258</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45978.784018634258</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45978.784018634258</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45978.784018634258</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45978.784018634258</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45978.784018634258</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45978.784018634258</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45978.784018634258</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45978.784018634258</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45978.784018634258</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45978.784018634258</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45978.784018634258</v>
      </c>
      <c r="H153" s="109"/>
      <c r="I153" s="109" t="str">
        <f>IFERROR(VLOOKUP(D153,DB!A:F,6,0),"")</f>
        <v/>
      </c>
      <c r="J153" s="109" t="str">
        <f>IFERROR(VLOOKUP(D153,DB!A:G,7,0),"")</f>
        <v/>
      </c>
      <c r="K153" s="109"/>
      <c r="L153" s="109" t="str">
        <f>IFERROR(VLOOKUP(D153,DB!A:I,9,0),"")</f>
        <v/>
      </c>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sheetData>
  <dataValidations count="2">
    <dataValidation allowBlank="1" showInputMessage="1" showErrorMessage="1" sqref="E1" xr:uid="{920C6338-E771-4DAE-8C89-92A9093EA4DE}"/>
    <dataValidation type="list" allowBlank="1" showInputMessage="1" showErrorMessage="1" sqref="E2:E1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6"/>
  <sheetViews>
    <sheetView tabSelected="1"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2" ca="1" si="0">IFERROR(NOW()-F2,"-")</f>
        <v>45978.784018402781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45978.784018402781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45978.784018402781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45978.784018402781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45978.784018634258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45978.784018634258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45978.784018634258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45978.784018634258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45978.784018634258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45978.784018634258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45978.784018634258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45978.784018634258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45978.784018634258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45978.784018634258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45978.784018634258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45978.784018634258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45978.784018634258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45978.784018634258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45978.784018634258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45978.784018634258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45978.784018634258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45978.784018634258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45978.784018634258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45978.784018634258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45978.784018634258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45978.784018634258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45978.784018634258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45978.784018634258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45978.784018634258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45978.784018634258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45978.784018634258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45978.784018634258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45978.784018634258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45978.784018634258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45978.784018634258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45978.784018634258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45978.784018634258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45978.784018634258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45978.784018634258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45978.784018634258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45978.784018634258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45978.784018634258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45978.784018634258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45978.784018634258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45978.784018634258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45978.784018634258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45978.784018634258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45978.784018634258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45978.784018634258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45978.784018634258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45978.784018634258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ref="G53:G86" ca="1" si="1">IFERROR(NOW()-F53,"-")</f>
        <v>45978.784018634258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45978.784018634258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45978.784018634258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45978.784018634258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45978.784018634258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45978.784018634258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45978.784018634258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45978.784018634258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45978.784018634258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45978.784018634258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45978.784018634258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45978.784018634258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45978.784018634258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45978.784018634258</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45978.784018634258</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45978.784018634258</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45978.784018634258</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45978.784018634258</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45978.784018634258</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45978.784018634258</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45978.784018634258</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45978.784018634258</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45978.784018634258</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45978.784018634258</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45978.784018634258</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45978.784018634258</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45978.784018634258</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45978.784018634258</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45978.784018634258</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45978.784018634258</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45978.784018634258</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45978.784018634258</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45978.784018634258</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45978.784018634258</v>
      </c>
      <c r="H86" s="121"/>
      <c r="I86" s="119" t="str">
        <f>IFERROR(VLOOKUP(D86,DB!A:F,6,0),"")</f>
        <v/>
      </c>
      <c r="J86" s="119" t="str">
        <f>IFERROR(VLOOKUP(D86,DB!A:G,7,0),"")</f>
        <v/>
      </c>
      <c r="K86" s="122"/>
      <c r="L86" s="123" t="str">
        <f>IFERROR(VLOOKUP(D86,DB!A:I,9,0),"")</f>
        <v/>
      </c>
    </row>
  </sheetData>
  <dataValidations count="2">
    <dataValidation allowBlank="1" showInputMessage="1" showErrorMessage="1" sqref="E1" xr:uid="{9E1BC488-8814-4F8A-8DBE-742B3278AB71}"/>
    <dataValidation type="list" allowBlank="1" showInputMessage="1" showErrorMessage="1" sqref="E2:E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2025-11-17T15:51:03Z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